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Advocacy/State/Housing/Bond Cap and Bond Bill plus Private Activity Bonds/"/>
    </mc:Choice>
  </mc:AlternateContent>
  <xr:revisionPtr revIDLastSave="29" documentId="8_{CAD197AB-6A16-47B3-B810-BED88DA2772D}" xr6:coauthVersionLast="47" xr6:coauthVersionMax="47" xr10:uidLastSave="{E9B851F0-9A8E-4A8E-BC6B-BE20C85D9B5F}"/>
  <bookViews>
    <workbookView xWindow="40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B59" i="1"/>
  <c r="B58" i="1"/>
  <c r="B57" i="1"/>
  <c r="B56" i="1"/>
  <c r="B41" i="1"/>
  <c r="D49" i="1"/>
  <c r="F49" i="1"/>
  <c r="F65" i="1"/>
  <c r="D65" i="1"/>
  <c r="D48" i="1"/>
  <c r="C65" i="1"/>
  <c r="F14" i="1"/>
  <c r="F46" i="1" s="1"/>
  <c r="B65" i="1" l="1"/>
  <c r="F48" i="1"/>
  <c r="C49" i="1"/>
  <c r="C14" i="1"/>
  <c r="C46" i="1" s="1"/>
  <c r="B49" i="1"/>
  <c r="B46" i="1"/>
  <c r="C48" i="1" l="1"/>
  <c r="B48" i="1"/>
</calcChain>
</file>

<file path=xl/sharedStrings.xml><?xml version="1.0" encoding="utf-8"?>
<sst xmlns="http://schemas.openxmlformats.org/spreadsheetml/2006/main" count="91" uniqueCount="74">
  <si>
    <t>Capital Investment in Affordable Housing Production &amp; Preservation:</t>
  </si>
  <si>
    <t>Housing Stabilization Fund (HSF)</t>
  </si>
  <si>
    <t>Housing Innovations Fund (HIF)</t>
  </si>
  <si>
    <t>Affordable Housing Trust Fund (AHTF)</t>
  </si>
  <si>
    <t>Capital Improvement &amp; Preservation Fund (CIPF)/ Affordability Preservation</t>
  </si>
  <si>
    <t>Mixed-Income Community Development</t>
  </si>
  <si>
    <t>Affordable Housing Dedicated to Persons with Disabilities:</t>
  </si>
  <si>
    <t>Facilities Consolidation Fund (FCF)</t>
  </si>
  <si>
    <t>Community-Based Housing  (CBH)</t>
  </si>
  <si>
    <t>Home Modification Loan Program (HMLP)</t>
  </si>
  <si>
    <t>Public Housing:</t>
  </si>
  <si>
    <t>Public Housing- General</t>
  </si>
  <si>
    <t>Public Housing- AHTF</t>
  </si>
  <si>
    <t>Public Housing-New Accessible Units</t>
  </si>
  <si>
    <t>Mixed-Income Public Hsg. Demonstration</t>
  </si>
  <si>
    <t>Other:</t>
  </si>
  <si>
    <t>Smart Growth Trust Fund- 40R</t>
  </si>
  <si>
    <t>Housing Choice Grants</t>
  </si>
  <si>
    <t>Neighborhood Stabilization</t>
  </si>
  <si>
    <t>Gateway Cities Housing Rehabilitation</t>
  </si>
  <si>
    <t>Transit-Oriented Housing</t>
  </si>
  <si>
    <t>Climate-Resilient Affordable Housing</t>
  </si>
  <si>
    <t>Regional and Community Planning</t>
  </si>
  <si>
    <t>Rural and Small Town Development Fund</t>
  </si>
  <si>
    <t>Total Housing Capital Budget</t>
  </si>
  <si>
    <t xml:space="preserve">   Housing Capital Budget- Private Housing</t>
  </si>
  <si>
    <t xml:space="preserve">   Housing Capital Budget- Public Housing</t>
  </si>
  <si>
    <t>MassWorks Infrastructure Grants</t>
  </si>
  <si>
    <t>Brownfields Redevelopment</t>
  </si>
  <si>
    <t>Transformative Development Initiative</t>
  </si>
  <si>
    <t>CDFI Grants</t>
  </si>
  <si>
    <t>MA Food Trust Program</t>
  </si>
  <si>
    <t>Revitalizing Underutilized Properties</t>
  </si>
  <si>
    <t>Social Enterprise Grants</t>
  </si>
  <si>
    <t>EOHLC FY2024 Budget</t>
  </si>
  <si>
    <t>Line Items New in FY 2024</t>
  </si>
  <si>
    <t>Sharpe Building Renovations for Emergency Assistance Housing</t>
  </si>
  <si>
    <t>HousingWorks</t>
  </si>
  <si>
    <t xml:space="preserve">   Subtotal: New FY24 Line Items</t>
  </si>
  <si>
    <t>HousingWorks increases the supply of affordable housing by providing direct subsidy for affordable housing production, providing incentive payments to municipalities who meet zoning best practices, and funding local infrastructure.</t>
  </si>
  <si>
    <t>Selected Economic Development Programs</t>
  </si>
  <si>
    <t>Executive Office of Housing and Livable Communities (EOHLC)</t>
  </si>
  <si>
    <t>Total for Selected Economic Development Programs</t>
  </si>
  <si>
    <t>Included in HousingWorks line item</t>
  </si>
  <si>
    <t>All Housing Programs Funded Through Capital Budget- No Other Sources</t>
  </si>
  <si>
    <t>Site Readiness</t>
  </si>
  <si>
    <t>Grants to increase the Commonwealth's inventory of project-ready sites, accelerate private investment, and support the conversion of abandoned and obsolete sites into clean, actively-used, tax-generating properties.</t>
  </si>
  <si>
    <t>N/A</t>
  </si>
  <si>
    <t>Plan by Capital Agency: Housing and Livable Communities | Capital Budget FY25 (mass.gov)</t>
  </si>
  <si>
    <t>FY25 Housing Capital Budget and Selected Other Economic Development Programs</t>
  </si>
  <si>
    <t>EOHLC FY2025 Budget</t>
  </si>
  <si>
    <t>Notes to FY2025 Capital Budget</t>
  </si>
  <si>
    <t>HousingWorks Infrastructure Program</t>
  </si>
  <si>
    <t>Public Housing- Sustainability and Resiliency</t>
  </si>
  <si>
    <t>Other EOHLC Programs:</t>
  </si>
  <si>
    <t>MBTA Catalyst Fund</t>
  </si>
  <si>
    <t>Momentum Fund</t>
  </si>
  <si>
    <t>Plus $250,000 in operating funds in FY25; $1.25 million in operating funds over 5 years</t>
  </si>
  <si>
    <t>`</t>
  </si>
  <si>
    <t>Moved To Economic Development</t>
  </si>
  <si>
    <t>Grant funding to improve, rehabilitate or redevelop blighted, abandoned, vacant or underutilized properties.</t>
  </si>
  <si>
    <t>Grants to provide financial support for infrastructure improvements and other activities related to economic and community development initiatives in rural communities and small towns throughout the state.</t>
  </si>
  <si>
    <t>EOHLC- FY25 Housing Capital Budget Compared to FY23&amp; FY 24 Capital Budget</t>
  </si>
  <si>
    <t>MACDC Budget Comparison</t>
  </si>
  <si>
    <t>EOHLC 5-Year Budget FY25-29</t>
  </si>
  <si>
    <t>5-Year Amounts FY25-29</t>
  </si>
  <si>
    <t>See Other Funds Detail Above</t>
  </si>
  <si>
    <t>Plus $15.65 million in Other Funds in FY25; $18.95 million over FY25-29</t>
  </si>
  <si>
    <t>Plus $1.5 million in Federal Funds in FY25; $7.5 million over FY25-29</t>
  </si>
  <si>
    <t>Governor's FY 23 Capital Budget- Includes Other Sources</t>
  </si>
  <si>
    <t>DHCD FY2023 Budget</t>
  </si>
  <si>
    <t>Updated 6/21/24</t>
  </si>
  <si>
    <t>FY25 House Operating Budget has $300,000 for MA Food Trust- under Line Item 2511-0010</t>
  </si>
  <si>
    <t>Note About HousingWorks Budget: In FY 24, the individual program breakdowns are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</si>
</sst>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u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10"/>
      <color rgb="FF141414"/>
      <name val="Arial"/>
      <family val="2"/>
    </font>
    <font>
      <sz val="7"/>
      <color rgb="FF141414"/>
      <name val="Noto Sans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0" xfId="0" quotePrefix="1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1" applyNumberFormat="1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164" fontId="6" fillId="0" borderId="0" xfId="1" applyNumberFormat="1" applyFont="1"/>
    <xf numFmtId="0" fontId="7" fillId="0" borderId="0" xfId="0" applyFont="1" applyAlignment="1">
      <alignment wrapText="1"/>
    </xf>
    <xf numFmtId="164" fontId="0" fillId="0" borderId="0" xfId="0" applyNumberFormat="1"/>
    <xf numFmtId="0" fontId="4" fillId="0" borderId="0" xfId="0" quotePrefix="1" applyFont="1"/>
    <xf numFmtId="0" fontId="5" fillId="0" borderId="0" xfId="0" applyFont="1" applyAlignment="1">
      <alignment horizontal="left" vertical="center" wrapText="1"/>
    </xf>
    <xf numFmtId="164" fontId="4" fillId="0" borderId="0" xfId="1" applyNumberFormat="1" applyFont="1"/>
    <xf numFmtId="164" fontId="5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wrapText="1"/>
    </xf>
    <xf numFmtId="0" fontId="5" fillId="0" borderId="0" xfId="0" applyFont="1" applyAlignment="1">
      <alignment horizontal="center" wrapText="1"/>
    </xf>
    <xf numFmtId="164" fontId="4" fillId="0" borderId="0" xfId="1" quotePrefix="1" applyNumberFormat="1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164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wrapText="1"/>
    </xf>
    <xf numFmtId="14" fontId="4" fillId="0" borderId="0" xfId="0" quotePrefix="1" applyNumberFormat="1" applyFont="1" applyAlignment="1">
      <alignment horizontal="left"/>
    </xf>
    <xf numFmtId="164" fontId="0" fillId="0" borderId="0" xfId="1" applyNumberFormat="1" applyFont="1" applyFill="1"/>
    <xf numFmtId="164" fontId="4" fillId="0" borderId="0" xfId="1" applyNumberFormat="1" applyFont="1" applyFill="1" applyAlignment="1">
      <alignment wrapText="1"/>
    </xf>
    <xf numFmtId="0" fontId="10" fillId="0" borderId="0" xfId="2" applyAlignment="1">
      <alignment wrapText="1"/>
    </xf>
    <xf numFmtId="0" fontId="8" fillId="0" borderId="0" xfId="0" applyFont="1" applyAlignment="1">
      <alignment horizontal="left" vertical="center" wrapText="1"/>
    </xf>
    <xf numFmtId="164" fontId="9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wrapText="1"/>
    </xf>
    <xf numFmtId="164" fontId="8" fillId="2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164" fontId="0" fillId="2" borderId="0" xfId="1" applyNumberFormat="1" applyFont="1" applyFill="1"/>
    <xf numFmtId="164" fontId="6" fillId="0" borderId="0" xfId="1" applyNumberFormat="1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udget.digital.mass.gov/capital/fy25/capital-agency/housing-and-livable-communities/?tab=by-year&amp;subtab=fy2025" TargetMode="External"/><Relationship Id="rId1" Type="http://schemas.openxmlformats.org/officeDocument/2006/relationships/hyperlink" Target="https://budget.digital.mass.gov/capital/fy25/capital-agency/housing-and-livable-communities/?tab=by-year&amp;subtab=fy2025-fy2029-to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workbookViewId="0">
      <pane xSplit="1" topLeftCell="B1" activePane="topRight" state="frozen"/>
      <selection activeCell="A48" sqref="A48"/>
      <selection pane="topRight" activeCell="D8" sqref="D8"/>
    </sheetView>
  </sheetViews>
  <sheetFormatPr defaultRowHeight="12.75" x14ac:dyDescent="0.35"/>
  <cols>
    <col min="1" max="1" width="35.73046875" style="2" customWidth="1"/>
    <col min="2" max="3" width="22.265625" customWidth="1"/>
    <col min="4" max="5" width="28.265625" customWidth="1"/>
    <col min="6" max="6" width="26" customWidth="1"/>
    <col min="7" max="7" width="16.6640625" customWidth="1"/>
  </cols>
  <sheetData>
    <row r="1" spans="1:6" ht="39.4" x14ac:dyDescent="0.4">
      <c r="A1" s="6" t="s">
        <v>49</v>
      </c>
      <c r="B1" s="6" t="s">
        <v>63</v>
      </c>
    </row>
    <row r="2" spans="1:6" ht="25.5" x14ac:dyDescent="0.35">
      <c r="A2" s="3" t="s">
        <v>41</v>
      </c>
      <c r="B2" s="9" t="s">
        <v>71</v>
      </c>
    </row>
    <row r="3" spans="1:6" x14ac:dyDescent="0.35">
      <c r="A3" s="3"/>
    </row>
    <row r="4" spans="1:6" x14ac:dyDescent="0.35">
      <c r="A4" s="32"/>
    </row>
    <row r="5" spans="1:6" ht="51" x14ac:dyDescent="0.35">
      <c r="A5" s="32" t="s">
        <v>50</v>
      </c>
      <c r="B5" s="35" t="s">
        <v>48</v>
      </c>
    </row>
    <row r="6" spans="1:6" ht="51" x14ac:dyDescent="0.35">
      <c r="A6" s="32" t="s">
        <v>64</v>
      </c>
      <c r="B6" s="35" t="s">
        <v>48</v>
      </c>
    </row>
    <row r="7" spans="1:6" ht="13.15" x14ac:dyDescent="0.4">
      <c r="A7" s="14"/>
      <c r="B7" s="8" t="s">
        <v>70</v>
      </c>
      <c r="C7" s="8" t="s">
        <v>34</v>
      </c>
      <c r="D7" s="8" t="s">
        <v>50</v>
      </c>
      <c r="E7" s="8"/>
    </row>
    <row r="8" spans="1:6" ht="51.4" x14ac:dyDescent="0.4">
      <c r="A8" s="6" t="s">
        <v>62</v>
      </c>
      <c r="B8" s="4" t="s">
        <v>69</v>
      </c>
      <c r="C8" s="4" t="s">
        <v>44</v>
      </c>
      <c r="D8" s="6" t="s">
        <v>44</v>
      </c>
      <c r="E8" s="19" t="s">
        <v>51</v>
      </c>
      <c r="F8" s="4" t="s">
        <v>65</v>
      </c>
    </row>
    <row r="9" spans="1:6" ht="13.15" x14ac:dyDescent="0.4">
      <c r="A9" s="6"/>
      <c r="B9" s="4"/>
      <c r="C9" s="4"/>
      <c r="D9" s="19"/>
      <c r="E9" s="19"/>
    </row>
    <row r="10" spans="1:6" ht="13.15" x14ac:dyDescent="0.4">
      <c r="A10" s="6" t="s">
        <v>35</v>
      </c>
      <c r="B10" s="4"/>
      <c r="C10" s="18"/>
      <c r="D10" s="19"/>
      <c r="E10" s="19"/>
    </row>
    <row r="11" spans="1:6" ht="25.5" x14ac:dyDescent="0.35">
      <c r="A11" s="4" t="s">
        <v>36</v>
      </c>
      <c r="B11" s="4" t="s">
        <v>47</v>
      </c>
      <c r="C11" s="34">
        <v>5000000</v>
      </c>
      <c r="D11" s="41"/>
      <c r="E11" s="26"/>
      <c r="F11" s="1"/>
    </row>
    <row r="12" spans="1:6" ht="102" x14ac:dyDescent="0.35">
      <c r="A12" s="4" t="s">
        <v>37</v>
      </c>
      <c r="B12" s="4" t="s">
        <v>47</v>
      </c>
      <c r="C12" s="31">
        <v>97125000</v>
      </c>
      <c r="D12" s="31">
        <v>108075000</v>
      </c>
      <c r="E12" s="4" t="s">
        <v>39</v>
      </c>
      <c r="F12" s="44">
        <v>553775000</v>
      </c>
    </row>
    <row r="13" spans="1:6" ht="51" x14ac:dyDescent="0.35">
      <c r="A13" s="4"/>
      <c r="B13" s="4"/>
      <c r="C13" s="34"/>
      <c r="D13" s="34"/>
      <c r="E13" s="4" t="s">
        <v>73</v>
      </c>
      <c r="F13" s="33"/>
    </row>
    <row r="14" spans="1:6" ht="13.15" x14ac:dyDescent="0.4">
      <c r="A14" s="6" t="s">
        <v>38</v>
      </c>
      <c r="B14" s="4"/>
      <c r="C14" s="18">
        <f>SUM(C11:C12)</f>
        <v>102125000</v>
      </c>
      <c r="D14" s="42"/>
      <c r="E14" s="27"/>
      <c r="F14" s="18">
        <f>SUM(F11:F12)</f>
        <v>553775000</v>
      </c>
    </row>
    <row r="15" spans="1:6" x14ac:dyDescent="0.35">
      <c r="A15" s="4"/>
      <c r="C15" s="1"/>
      <c r="D15" s="43"/>
      <c r="E15" s="28"/>
      <c r="F15" s="1"/>
    </row>
    <row r="16" spans="1:6" ht="26.25" x14ac:dyDescent="0.4">
      <c r="A16" s="6" t="s">
        <v>0</v>
      </c>
      <c r="C16" s="1"/>
      <c r="D16" s="37"/>
      <c r="E16" s="29"/>
      <c r="F16" s="1"/>
    </row>
    <row r="17" spans="1:6" ht="25.5" x14ac:dyDescent="0.35">
      <c r="A17" s="4" t="s">
        <v>1</v>
      </c>
      <c r="B17" s="33">
        <v>32675000</v>
      </c>
      <c r="C17" s="30" t="s">
        <v>43</v>
      </c>
      <c r="D17" s="39">
        <v>48000000</v>
      </c>
      <c r="E17" s="30" t="s">
        <v>43</v>
      </c>
      <c r="F17" s="1"/>
    </row>
    <row r="18" spans="1:6" x14ac:dyDescent="0.35">
      <c r="A18" s="4" t="s">
        <v>2</v>
      </c>
      <c r="B18" s="1">
        <v>14938194</v>
      </c>
      <c r="C18" s="1">
        <v>14938194</v>
      </c>
      <c r="D18" s="40">
        <v>28728194</v>
      </c>
      <c r="E18" s="29"/>
      <c r="F18" s="1">
        <v>148480970</v>
      </c>
    </row>
    <row r="19" spans="1:6" x14ac:dyDescent="0.35">
      <c r="A19" s="4" t="s">
        <v>3</v>
      </c>
      <c r="B19" s="1">
        <v>35000000</v>
      </c>
      <c r="C19" s="1">
        <v>43000000</v>
      </c>
      <c r="D19" s="40">
        <v>57150000</v>
      </c>
      <c r="E19" s="29"/>
      <c r="F19" s="1">
        <v>280850000</v>
      </c>
    </row>
    <row r="20" spans="1:6" ht="25.5" x14ac:dyDescent="0.35">
      <c r="A20" s="4" t="s">
        <v>4</v>
      </c>
      <c r="B20" s="1">
        <v>5000000</v>
      </c>
      <c r="C20" s="1">
        <v>2000000</v>
      </c>
      <c r="D20" s="16">
        <v>2000000</v>
      </c>
      <c r="E20" s="16"/>
      <c r="F20" s="1">
        <v>10000000</v>
      </c>
    </row>
    <row r="21" spans="1:6" x14ac:dyDescent="0.35">
      <c r="A21" s="4" t="s">
        <v>5</v>
      </c>
      <c r="B21" s="1">
        <v>8000000</v>
      </c>
      <c r="C21" s="1">
        <v>0</v>
      </c>
      <c r="D21" s="34"/>
      <c r="E21" s="34"/>
      <c r="F21" s="1"/>
    </row>
    <row r="22" spans="1:6" ht="26.25" x14ac:dyDescent="0.4">
      <c r="A22" s="6" t="s">
        <v>6</v>
      </c>
      <c r="B22" s="1"/>
      <c r="C22" s="1"/>
      <c r="D22" s="1"/>
      <c r="E22" s="1"/>
      <c r="F22" s="1"/>
    </row>
    <row r="23" spans="1:6" x14ac:dyDescent="0.35">
      <c r="A23" s="4" t="s">
        <v>7</v>
      </c>
      <c r="B23" s="1">
        <v>11600000</v>
      </c>
      <c r="C23" s="1">
        <v>11600000</v>
      </c>
      <c r="D23" s="1">
        <v>11600000</v>
      </c>
      <c r="E23" s="1"/>
      <c r="F23" s="1">
        <v>58000000</v>
      </c>
    </row>
    <row r="24" spans="1:6" x14ac:dyDescent="0.35">
      <c r="A24" s="4" t="s">
        <v>8</v>
      </c>
      <c r="B24" s="1">
        <v>5000000</v>
      </c>
      <c r="C24" s="1">
        <v>5000000</v>
      </c>
      <c r="D24" s="1">
        <v>5000000</v>
      </c>
      <c r="E24" s="1"/>
      <c r="F24" s="1">
        <v>25000000</v>
      </c>
    </row>
    <row r="25" spans="1:6" x14ac:dyDescent="0.35">
      <c r="A25" s="4" t="s">
        <v>9</v>
      </c>
      <c r="B25" s="1">
        <v>3801159</v>
      </c>
      <c r="C25" s="1">
        <v>3801159</v>
      </c>
      <c r="D25" s="1">
        <v>3801159</v>
      </c>
      <c r="E25" s="1"/>
      <c r="F25" s="1">
        <v>19005795</v>
      </c>
    </row>
    <row r="26" spans="1:6" s="8" customFormat="1" ht="13.15" x14ac:dyDescent="0.4">
      <c r="A26" s="6" t="s">
        <v>10</v>
      </c>
      <c r="B26" s="1"/>
      <c r="C26" s="1"/>
      <c r="D26" s="7"/>
      <c r="E26" s="7"/>
      <c r="F26" s="7"/>
    </row>
    <row r="27" spans="1:6" x14ac:dyDescent="0.35">
      <c r="A27" s="4" t="s">
        <v>11</v>
      </c>
      <c r="B27" s="1">
        <v>90000000</v>
      </c>
      <c r="C27" s="1">
        <v>95475000</v>
      </c>
      <c r="D27" s="38">
        <v>110575000</v>
      </c>
      <c r="E27" s="21"/>
      <c r="F27" s="1">
        <v>552875000</v>
      </c>
    </row>
    <row r="28" spans="1:6" x14ac:dyDescent="0.35">
      <c r="A28" s="4" t="s">
        <v>12</v>
      </c>
      <c r="B28" s="1">
        <v>5000000</v>
      </c>
      <c r="C28" s="1">
        <v>5000000</v>
      </c>
      <c r="D28" s="1">
        <v>5000000</v>
      </c>
      <c r="E28" s="1"/>
      <c r="F28" s="1">
        <v>25000000</v>
      </c>
    </row>
    <row r="29" spans="1:6" x14ac:dyDescent="0.35">
      <c r="A29" s="4" t="s">
        <v>13</v>
      </c>
      <c r="B29" s="1">
        <v>1000000</v>
      </c>
      <c r="C29" s="1">
        <v>1000000</v>
      </c>
      <c r="D29" s="1">
        <v>3000000</v>
      </c>
      <c r="E29" s="1"/>
      <c r="F29" s="1">
        <v>15000000</v>
      </c>
    </row>
    <row r="30" spans="1:6" x14ac:dyDescent="0.35">
      <c r="A30" s="4" t="s">
        <v>14</v>
      </c>
      <c r="B30" s="1">
        <v>8500000</v>
      </c>
      <c r="C30" s="1">
        <v>13975000</v>
      </c>
      <c r="D30" s="1">
        <v>15475000</v>
      </c>
      <c r="E30" s="21"/>
      <c r="F30" s="1">
        <v>118875000</v>
      </c>
    </row>
    <row r="31" spans="1:6" ht="25.5" x14ac:dyDescent="0.35">
      <c r="A31" s="4" t="s">
        <v>53</v>
      </c>
      <c r="B31" s="1"/>
      <c r="C31" s="1"/>
      <c r="D31" s="38">
        <v>23000000</v>
      </c>
      <c r="E31" s="21"/>
      <c r="F31" s="1">
        <v>115000000</v>
      </c>
    </row>
    <row r="32" spans="1:6" ht="13.15" x14ac:dyDescent="0.4">
      <c r="A32" s="6" t="s">
        <v>15</v>
      </c>
      <c r="B32" s="1"/>
      <c r="C32" s="1"/>
      <c r="D32" s="1"/>
      <c r="E32" s="1"/>
      <c r="F32" s="1"/>
    </row>
    <row r="33" spans="1:6" ht="25.5" x14ac:dyDescent="0.35">
      <c r="A33" s="4" t="s">
        <v>16</v>
      </c>
      <c r="B33" s="1">
        <v>3000000</v>
      </c>
      <c r="C33" s="30" t="s">
        <v>43</v>
      </c>
      <c r="D33" s="39">
        <v>3000000</v>
      </c>
      <c r="E33" s="30" t="s">
        <v>43</v>
      </c>
      <c r="F33" s="1"/>
    </row>
    <row r="34" spans="1:6" ht="25.5" x14ac:dyDescent="0.35">
      <c r="A34" s="4" t="s">
        <v>17</v>
      </c>
      <c r="B34" s="1">
        <v>4000000</v>
      </c>
      <c r="C34" s="30" t="s">
        <v>43</v>
      </c>
      <c r="D34" s="39">
        <v>5000000</v>
      </c>
      <c r="E34" s="30" t="s">
        <v>43</v>
      </c>
      <c r="F34" s="1"/>
    </row>
    <row r="35" spans="1:6" ht="13.15" x14ac:dyDescent="0.4">
      <c r="A35" s="6" t="s">
        <v>54</v>
      </c>
      <c r="B35" s="1"/>
      <c r="C35" s="1"/>
      <c r="D35" s="1"/>
      <c r="E35" s="1"/>
      <c r="F35" s="1"/>
    </row>
    <row r="36" spans="1:6" ht="13.5" customHeight="1" x14ac:dyDescent="0.35">
      <c r="A36" s="4" t="s">
        <v>18</v>
      </c>
      <c r="B36" s="1">
        <v>6538841</v>
      </c>
      <c r="C36" s="1">
        <v>7124638</v>
      </c>
      <c r="D36" s="1">
        <v>7838841</v>
      </c>
      <c r="E36" s="1"/>
      <c r="F36" s="1">
        <v>39194205</v>
      </c>
    </row>
    <row r="37" spans="1:6" ht="13.5" customHeight="1" x14ac:dyDescent="0.35">
      <c r="A37" s="4" t="s">
        <v>19</v>
      </c>
      <c r="B37" s="1">
        <v>2500000</v>
      </c>
      <c r="C37" s="1">
        <v>2500000</v>
      </c>
      <c r="D37" s="20">
        <v>2500000</v>
      </c>
      <c r="E37" s="20"/>
      <c r="F37" s="1">
        <v>12500000</v>
      </c>
    </row>
    <row r="38" spans="1:6" ht="25.05" customHeight="1" x14ac:dyDescent="0.35">
      <c r="A38" s="4" t="s">
        <v>20</v>
      </c>
      <c r="B38" s="1">
        <v>10000000</v>
      </c>
      <c r="C38" s="30" t="s">
        <v>43</v>
      </c>
      <c r="D38" s="39">
        <v>10000000</v>
      </c>
      <c r="E38" s="30" t="s">
        <v>43</v>
      </c>
      <c r="F38" s="1">
        <v>0</v>
      </c>
    </row>
    <row r="39" spans="1:6" ht="25.05" customHeight="1" x14ac:dyDescent="0.35">
      <c r="A39" s="4" t="s">
        <v>21</v>
      </c>
      <c r="B39" s="1">
        <v>1700000</v>
      </c>
      <c r="C39" s="30" t="s">
        <v>43</v>
      </c>
      <c r="D39" s="39">
        <v>18000000</v>
      </c>
      <c r="E39" s="30" t="s">
        <v>43</v>
      </c>
      <c r="F39" s="1">
        <v>0</v>
      </c>
    </row>
    <row r="40" spans="1:6" ht="25.05" customHeight="1" x14ac:dyDescent="0.35">
      <c r="A40" s="4" t="s">
        <v>22</v>
      </c>
      <c r="B40" s="1">
        <v>2500000</v>
      </c>
      <c r="C40" s="30" t="s">
        <v>43</v>
      </c>
      <c r="D40" s="39">
        <v>3000000</v>
      </c>
      <c r="E40" s="30" t="s">
        <v>43</v>
      </c>
      <c r="F40" s="1">
        <v>0</v>
      </c>
    </row>
    <row r="41" spans="1:6" ht="13.5" customHeight="1" x14ac:dyDescent="0.35">
      <c r="A41" s="4" t="s">
        <v>23</v>
      </c>
      <c r="B41" s="33">
        <f>SUM(5000000+1000000)</f>
        <v>6000000</v>
      </c>
      <c r="C41" s="1">
        <v>0</v>
      </c>
      <c r="D41" s="34"/>
      <c r="E41" s="34" t="s">
        <v>59</v>
      </c>
      <c r="F41" s="1">
        <v>0</v>
      </c>
    </row>
    <row r="42" spans="1:6" ht="13.5" customHeight="1" x14ac:dyDescent="0.35">
      <c r="A42" s="4" t="s">
        <v>52</v>
      </c>
      <c r="B42" s="1"/>
      <c r="C42" s="1"/>
      <c r="D42" s="44">
        <v>21000000</v>
      </c>
      <c r="E42" s="30" t="s">
        <v>43</v>
      </c>
      <c r="F42" s="1"/>
    </row>
    <row r="43" spans="1:6" ht="13.5" customHeight="1" x14ac:dyDescent="0.35">
      <c r="A43" s="4" t="s">
        <v>55</v>
      </c>
      <c r="B43" s="1"/>
      <c r="C43" s="1"/>
      <c r="D43" s="33">
        <v>5000000</v>
      </c>
      <c r="E43" s="36"/>
      <c r="F43" s="1">
        <v>15000000</v>
      </c>
    </row>
    <row r="44" spans="1:6" ht="13.5" customHeight="1" x14ac:dyDescent="0.35">
      <c r="A44" s="4" t="s">
        <v>56</v>
      </c>
      <c r="B44" s="1"/>
      <c r="C44" s="1"/>
      <c r="D44" s="33">
        <v>10000000</v>
      </c>
      <c r="E44" s="36"/>
      <c r="F44" s="1">
        <v>10000000</v>
      </c>
    </row>
    <row r="45" spans="1:6" ht="13.5" customHeight="1" x14ac:dyDescent="0.35">
      <c r="A45" s="4"/>
      <c r="B45" s="1"/>
      <c r="C45" s="1"/>
      <c r="D45" s="1"/>
      <c r="E45" s="36"/>
      <c r="F45" s="1"/>
    </row>
    <row r="46" spans="1:6" ht="16.5" x14ac:dyDescent="0.85">
      <c r="A46" s="10" t="s">
        <v>24</v>
      </c>
      <c r="B46" s="11">
        <f>SUM(B17:B41)</f>
        <v>256753194</v>
      </c>
      <c r="C46" s="11">
        <f>SUM(C14:C41)</f>
        <v>307538991</v>
      </c>
      <c r="D46" s="45">
        <f>SUM(D17:D44)+75000</f>
        <v>398743194</v>
      </c>
      <c r="E46" s="36"/>
      <c r="F46" s="11">
        <f>SUM(F14:F44)</f>
        <v>1998555970</v>
      </c>
    </row>
    <row r="47" spans="1:6" ht="16.5" x14ac:dyDescent="0.85">
      <c r="A47" s="25"/>
      <c r="B47" s="11"/>
      <c r="C47" s="11"/>
      <c r="D47" s="24"/>
      <c r="E47" s="24"/>
      <c r="F47" s="1"/>
    </row>
    <row r="48" spans="1:6" ht="26.25" x14ac:dyDescent="0.4">
      <c r="A48" s="6" t="s">
        <v>25</v>
      </c>
      <c r="B48" s="7">
        <f>B46-B49</f>
        <v>152253194</v>
      </c>
      <c r="C48" s="7">
        <f>C46-C49</f>
        <v>192088991</v>
      </c>
      <c r="D48" s="7">
        <f>D46-D49</f>
        <v>241693194</v>
      </c>
      <c r="E48" s="1"/>
      <c r="F48" s="1">
        <f>F46-F49</f>
        <v>1171805970</v>
      </c>
    </row>
    <row r="49" spans="1:7" ht="26.25" x14ac:dyDescent="0.4">
      <c r="A49" s="6" t="s">
        <v>26</v>
      </c>
      <c r="B49" s="7">
        <f>SUM(B27:B30)</f>
        <v>104500000</v>
      </c>
      <c r="C49" s="7">
        <f>SUM(C27:C30)</f>
        <v>115450000</v>
      </c>
      <c r="D49" s="7">
        <f>SUM(D27:D31)</f>
        <v>157050000</v>
      </c>
      <c r="E49" s="1"/>
      <c r="F49" s="1">
        <f>SUM(F27:F31)</f>
        <v>826750000</v>
      </c>
    </row>
    <row r="50" spans="1:7" x14ac:dyDescent="0.35">
      <c r="B50" s="1"/>
      <c r="C50" s="1"/>
      <c r="D50" s="1"/>
      <c r="E50" s="1"/>
      <c r="F50" s="1"/>
    </row>
    <row r="51" spans="1:7" x14ac:dyDescent="0.35">
      <c r="B51" s="1"/>
      <c r="C51" s="1"/>
      <c r="D51" s="1"/>
      <c r="E51" s="1"/>
      <c r="F51" s="1"/>
    </row>
    <row r="52" spans="1:7" x14ac:dyDescent="0.35">
      <c r="B52" s="1"/>
      <c r="C52" s="1"/>
      <c r="D52" s="1"/>
      <c r="E52" s="1"/>
      <c r="F52" s="1"/>
    </row>
    <row r="53" spans="1:7" ht="26.25" x14ac:dyDescent="0.4">
      <c r="A53" s="6" t="s">
        <v>40</v>
      </c>
      <c r="B53" s="7"/>
      <c r="C53" s="7"/>
      <c r="D53" s="17"/>
      <c r="E53" s="17"/>
      <c r="F53" s="1"/>
    </row>
    <row r="54" spans="1:7" ht="13.15" x14ac:dyDescent="0.4">
      <c r="A54" s="6"/>
      <c r="B54" s="7"/>
      <c r="C54" s="7"/>
      <c r="D54" s="17"/>
      <c r="E54" s="17"/>
      <c r="F54" s="1"/>
    </row>
    <row r="55" spans="1:7" ht="38.25" x14ac:dyDescent="0.35">
      <c r="A55" s="4" t="s">
        <v>27</v>
      </c>
      <c r="B55" s="1">
        <v>97000000</v>
      </c>
      <c r="C55" s="1">
        <v>96000000</v>
      </c>
      <c r="D55" s="1">
        <v>97000000</v>
      </c>
      <c r="E55" s="18" t="s">
        <v>67</v>
      </c>
      <c r="F55" s="1">
        <v>485000000</v>
      </c>
    </row>
    <row r="56" spans="1:7" x14ac:dyDescent="0.35">
      <c r="A56" s="4" t="s">
        <v>28</v>
      </c>
      <c r="B56" s="1">
        <f>SUM(1250000+1250000)</f>
        <v>2500000</v>
      </c>
      <c r="C56" s="16">
        <v>1250000</v>
      </c>
      <c r="D56" s="34">
        <v>2500000</v>
      </c>
      <c r="E56" s="34"/>
      <c r="F56" s="1">
        <v>12500000</v>
      </c>
    </row>
    <row r="57" spans="1:7" ht="38.25" x14ac:dyDescent="0.35">
      <c r="A57" s="4" t="s">
        <v>29</v>
      </c>
      <c r="B57" s="1">
        <f>SUM(250000+4000000)</f>
        <v>4250000</v>
      </c>
      <c r="C57" s="16">
        <v>0</v>
      </c>
      <c r="D57" s="18">
        <v>0</v>
      </c>
      <c r="E57" s="18" t="s">
        <v>57</v>
      </c>
      <c r="F57" s="1">
        <v>0</v>
      </c>
    </row>
    <row r="58" spans="1:7" ht="38.25" x14ac:dyDescent="0.35">
      <c r="A58" s="4" t="s">
        <v>30</v>
      </c>
      <c r="B58" s="1">
        <f>SUM(2000000+250000)</f>
        <v>2250000</v>
      </c>
      <c r="C58" s="16">
        <v>2000000</v>
      </c>
      <c r="D58" s="18">
        <v>3000000</v>
      </c>
      <c r="E58" s="18" t="s">
        <v>68</v>
      </c>
      <c r="F58" s="1">
        <v>15000000</v>
      </c>
    </row>
    <row r="59" spans="1:7" ht="38.25" x14ac:dyDescent="0.35">
      <c r="A59" s="4" t="s">
        <v>31</v>
      </c>
      <c r="B59" s="1">
        <f>SUM(1000000+100000)</f>
        <v>1100000</v>
      </c>
      <c r="C59" s="16">
        <v>1000000</v>
      </c>
      <c r="D59" s="34">
        <v>0</v>
      </c>
      <c r="E59" s="34" t="s">
        <v>72</v>
      </c>
      <c r="F59" s="1">
        <v>0</v>
      </c>
      <c r="G59" s="4"/>
    </row>
    <row r="60" spans="1:7" ht="51" x14ac:dyDescent="0.35">
      <c r="A60" s="4" t="s">
        <v>32</v>
      </c>
      <c r="B60" s="33">
        <v>21725159</v>
      </c>
      <c r="C60" s="16">
        <v>16556838</v>
      </c>
      <c r="D60" s="38">
        <v>17005160</v>
      </c>
      <c r="E60" s="21" t="s">
        <v>60</v>
      </c>
      <c r="F60" s="1">
        <v>85092600</v>
      </c>
      <c r="G60" s="9" t="s">
        <v>58</v>
      </c>
    </row>
    <row r="61" spans="1:7" x14ac:dyDescent="0.35">
      <c r="A61" s="4" t="s">
        <v>33</v>
      </c>
      <c r="B61" s="1">
        <v>2000000</v>
      </c>
      <c r="C61" s="16">
        <v>2000000</v>
      </c>
      <c r="D61" s="38">
        <v>1000000</v>
      </c>
      <c r="E61" s="21"/>
      <c r="F61" s="1">
        <v>5000000</v>
      </c>
    </row>
    <row r="62" spans="1:7" ht="102" x14ac:dyDescent="0.35">
      <c r="A62" s="4" t="s">
        <v>23</v>
      </c>
      <c r="B62" s="1">
        <v>0</v>
      </c>
      <c r="C62" s="16">
        <v>5000000</v>
      </c>
      <c r="D62" s="38">
        <v>10000000</v>
      </c>
      <c r="E62" s="21" t="s">
        <v>61</v>
      </c>
      <c r="F62" s="1">
        <v>50000000</v>
      </c>
    </row>
    <row r="63" spans="1:7" ht="102" x14ac:dyDescent="0.35">
      <c r="A63" s="4" t="s">
        <v>45</v>
      </c>
      <c r="B63" s="1">
        <v>0</v>
      </c>
      <c r="C63" s="16">
        <v>3000000</v>
      </c>
      <c r="D63" s="38">
        <v>3000000</v>
      </c>
      <c r="E63" s="4" t="s">
        <v>46</v>
      </c>
      <c r="F63" s="1">
        <v>15000000</v>
      </c>
    </row>
    <row r="64" spans="1:7" ht="16.5" x14ac:dyDescent="0.85">
      <c r="A64" s="15"/>
      <c r="B64" s="11"/>
      <c r="C64" s="11"/>
      <c r="D64" s="11"/>
      <c r="E64" s="27"/>
      <c r="F64" s="1"/>
    </row>
    <row r="65" spans="1:6" ht="26.25" x14ac:dyDescent="0.4">
      <c r="A65" s="6" t="s">
        <v>42</v>
      </c>
      <c r="B65" s="1">
        <f>SUM(B55:B63)</f>
        <v>130825159</v>
      </c>
      <c r="C65" s="1">
        <f>SUM(C55:C63)</f>
        <v>126806838</v>
      </c>
      <c r="D65" s="18">
        <f>SUM(D55:D63)</f>
        <v>133505160</v>
      </c>
      <c r="E65" s="36" t="s">
        <v>66</v>
      </c>
      <c r="F65" s="18">
        <f>SUM(F55:F63)</f>
        <v>667592600</v>
      </c>
    </row>
    <row r="66" spans="1:6" ht="13.15" x14ac:dyDescent="0.4">
      <c r="A66" s="6"/>
      <c r="B66" s="1"/>
      <c r="C66" s="1"/>
      <c r="D66" s="16"/>
      <c r="E66" s="29"/>
      <c r="F66" s="1"/>
    </row>
    <row r="67" spans="1:6" ht="13.15" x14ac:dyDescent="0.4">
      <c r="A67" s="6"/>
      <c r="B67" s="7"/>
      <c r="C67" s="7"/>
      <c r="D67" s="7"/>
      <c r="E67" s="29"/>
      <c r="F67" s="1"/>
    </row>
    <row r="68" spans="1:6" x14ac:dyDescent="0.35">
      <c r="A68" s="22"/>
      <c r="B68" s="13"/>
      <c r="C68" s="1"/>
      <c r="D68" s="13"/>
      <c r="E68" s="29"/>
      <c r="F68" s="1"/>
    </row>
    <row r="69" spans="1:6" x14ac:dyDescent="0.35">
      <c r="A69" s="22"/>
      <c r="B69" s="13"/>
      <c r="C69" s="1"/>
      <c r="D69" s="13"/>
      <c r="E69" s="29"/>
    </row>
    <row r="70" spans="1:6" ht="13.15" x14ac:dyDescent="0.4">
      <c r="A70" s="23"/>
      <c r="B70" s="13"/>
      <c r="C70" s="1"/>
      <c r="D70" s="13"/>
      <c r="E70" s="29"/>
    </row>
    <row r="71" spans="1:6" ht="13.15" x14ac:dyDescent="0.4">
      <c r="A71" s="6"/>
      <c r="B71" s="13"/>
      <c r="C71" s="1"/>
      <c r="D71" s="13"/>
      <c r="E71" s="29"/>
    </row>
    <row r="72" spans="1:6" ht="13.15" x14ac:dyDescent="0.4">
      <c r="A72" s="6"/>
      <c r="B72" s="13"/>
      <c r="C72" s="1"/>
      <c r="D72" s="13"/>
      <c r="E72" s="13"/>
    </row>
    <row r="73" spans="1:6" ht="13.15" x14ac:dyDescent="0.4">
      <c r="A73" s="6"/>
      <c r="B73" s="13"/>
      <c r="C73" s="1"/>
      <c r="D73" s="13"/>
      <c r="E73" s="13"/>
    </row>
    <row r="74" spans="1:6" x14ac:dyDescent="0.35">
      <c r="A74" s="9"/>
    </row>
    <row r="75" spans="1:6" x14ac:dyDescent="0.35">
      <c r="A75" s="12"/>
    </row>
    <row r="78" spans="1:6" x14ac:dyDescent="0.35">
      <c r="A78" s="4"/>
    </row>
    <row r="88" spans="1:1" x14ac:dyDescent="0.35">
      <c r="A88" s="5"/>
    </row>
  </sheetData>
  <phoneticPr fontId="2" type="noConversion"/>
  <hyperlinks>
    <hyperlink ref="B6" r:id="rId1" display="https://budget.digital.mass.gov/capital/fy25/capital-agency/housing-and-livable-communities/?tab=by-year&amp;subtab=fy2025-fy2029-total" xr:uid="{26276B41-0EB2-49B2-A95B-5357EAB9B593}"/>
    <hyperlink ref="B5" r:id="rId2" display="https://budget.digital.mass.gov/capital/fy25/capital-agency/housing-and-livable-communities/?tab=by-year&amp;subtab=fy2025" xr:uid="{F59915D6-2E1A-41BE-863D-5F6E0DFDA954}"/>
  </hyperlinks>
  <printOptions gridLines="1"/>
  <pageMargins left="0.75" right="0.75" top="1" bottom="1" header="0.5" footer="0.5"/>
  <pageSetup scale="77" fitToHeight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c3120aa-4362-40a7-b179-624d31c9584b">
      <UserInfo>
        <DisplayName>Joe Kriesberg</DisplayName>
        <AccountId>13</AccountId>
        <AccountType/>
      </UserInfo>
      <UserInfo>
        <DisplayName>David Bryant</DisplayName>
        <AccountId>17</AccountId>
        <AccountType/>
      </UserInfo>
      <UserInfo>
        <DisplayName>Pamela Bender</DisplayName>
        <AccountId>21</AccountId>
        <AccountType/>
      </UserInfo>
      <UserInfo>
        <DisplayName>John Fitterer</DisplayName>
        <AccountId>14</AccountId>
        <AccountType/>
      </UserInfo>
      <UserInfo>
        <DisplayName>Don Bianchi</DisplayName>
        <AccountId>18</AccountId>
        <AccountType/>
      </UserInfo>
      <UserInfo>
        <DisplayName>MACDC Policy Team Members</DisplayName>
        <AccountId>3070</AccountId>
        <AccountType/>
      </UserInfo>
    </SharedWithUsers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6923C-20C8-4A7D-8EB6-03F8431AE8B7}"/>
</file>

<file path=customXml/itemProps2.xml><?xml version="1.0" encoding="utf-8"?>
<ds:datastoreItem xmlns:ds="http://schemas.openxmlformats.org/officeDocument/2006/customXml" ds:itemID="{C8646781-8641-4886-BAFF-80242F21ADA2}">
  <ds:schemaRefs>
    <ds:schemaRef ds:uri="http://schemas.microsoft.com/office/2006/metadata/properties"/>
    <ds:schemaRef ds:uri="http://schemas.microsoft.com/office/infopath/2007/PartnerControls"/>
    <ds:schemaRef ds:uri="5c3120aa-4362-40a7-b179-624d31c9584b"/>
    <ds:schemaRef ds:uri="1ddc0a50-9fb7-477b-a615-6be3ff4e0548"/>
  </ds:schemaRefs>
</ds:datastoreItem>
</file>

<file path=customXml/itemProps3.xml><?xml version="1.0" encoding="utf-8"?>
<ds:datastoreItem xmlns:ds="http://schemas.openxmlformats.org/officeDocument/2006/customXml" ds:itemID="{021C68D4-58CE-42DE-8C6D-A75DBAD9BBC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B0F383B-3028-43CE-B31C-D7C9651BD5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Don Bianchi</cp:lastModifiedBy>
  <cp:revision/>
  <dcterms:created xsi:type="dcterms:W3CDTF">1996-10-14T23:33:28Z</dcterms:created>
  <dcterms:modified xsi:type="dcterms:W3CDTF">2024-06-21T19:13:36Z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Joe Kriesberg;David Bryant;Pamela Bender;John Fitterer</vt:lpwstr>
  </property>
  <property fmtid="{D5CDD505-2E9C-101B-9397-08002B2CF9AE}" pid="3" name="SharedWithUsers">
    <vt:lpwstr>13;#Joe Kriesberg;#17;#David Bryant;#21;#Pamela Bender;#14;#John Fitterer</vt:lpwstr>
  </property>
  <property fmtid="{D5CDD505-2E9C-101B-9397-08002B2CF9AE}" pid="4" name="ContentTypeId">
    <vt:lpwstr>0x010100F77381C01D0744488C79200BBAF9BC5F</vt:lpwstr>
  </property>
  <property fmtid="{D5CDD505-2E9C-101B-9397-08002B2CF9AE}" pid="5" name="MediaServiceImageTags">
    <vt:lpwstr/>
  </property>
</Properties>
</file>