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https://macdc.sharepoint.com/Shared Documents/General/MI/GOALs/2021/2021 GOALs Tables/Tables Needing Changes/"/>
    </mc:Choice>
  </mc:AlternateContent>
  <xr:revisionPtr revIDLastSave="251" documentId="8_{44AFD8D3-65FC-4A9E-AA59-BBC02FCCD345}" xr6:coauthVersionLast="47" xr6:coauthVersionMax="47" xr10:uidLastSave="{897CF602-03A9-4D16-8518-9BDA712906C2}"/>
  <bookViews>
    <workbookView xWindow="40980" yWindow="-60" windowWidth="28920" windowHeight="15870" xr2:uid="{00000000-000D-0000-FFFF-FFFF00000000}"/>
  </bookViews>
  <sheets>
    <sheet name="real_estate_project_development"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16" i="1" l="1"/>
  <c r="S2" i="1"/>
  <c r="S3" i="1"/>
  <c r="S4" i="1"/>
  <c r="S5"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AA116" i="1"/>
  <c r="Z116" i="1"/>
  <c r="Y116" i="1"/>
  <c r="X116" i="1"/>
  <c r="V116" i="1"/>
  <c r="U116" i="1"/>
  <c r="T116" i="1"/>
  <c r="R116" i="1"/>
  <c r="J116" i="1"/>
  <c r="AT116" i="1"/>
</calcChain>
</file>

<file path=xl/sharedStrings.xml><?xml version="1.0" encoding="utf-8"?>
<sst xmlns="http://schemas.openxmlformats.org/spreadsheetml/2006/main" count="2276" uniqueCount="736">
  <si>
    <t>Member</t>
  </si>
  <si>
    <t>Project Name</t>
  </si>
  <si>
    <t>What is the address of this project?</t>
  </si>
  <si>
    <t>Which type of project are you reporting on?</t>
  </si>
  <si>
    <t>Is this project a scattered site?</t>
  </si>
  <si>
    <t>What is the current development stage as of December 31st?</t>
  </si>
  <si>
    <t>What is the actual or projected year of substantial completion?</t>
  </si>
  <si>
    <t>What is the primary development strategy?</t>
  </si>
  <si>
    <t>Please describe.</t>
  </si>
  <si>
    <t>What is the actual or projected total development cost for this project?</t>
  </si>
  <si>
    <t>Do you track MBE hard cost contracting percentages?</t>
  </si>
  <si>
    <t>Do you track MBE soft cost contracting percentages?</t>
  </si>
  <si>
    <t>Do you track WBE hard cost contracting percentages?</t>
  </si>
  <si>
    <t>What was the WBE soft cost contracting percentages?</t>
  </si>
  <si>
    <t>Did you track the percentage of job hours that went to people of color?</t>
  </si>
  <si>
    <t>Did you track the percentage of job hours that went to women?</t>
  </si>
  <si>
    <t>Did you track the percentage of job hours that went to local residents?</t>
  </si>
  <si>
    <t>What is the total number of units for this project?</t>
  </si>
  <si>
    <t>Construction Jobs</t>
  </si>
  <si>
    <t>How many are rental?</t>
  </si>
  <si>
    <t>How many are homeownership units?</t>
  </si>
  <si>
    <t>How many units of another ownership type are included in this project?</t>
  </si>
  <si>
    <t>Please describe.2</t>
  </si>
  <si>
    <t>Enter number of units: Less than or equal to 30% Area Median Income</t>
  </si>
  <si>
    <t>Enter number of units: 31-60% Area Median Income</t>
  </si>
  <si>
    <t>Enter number of units: 61-80% Area Median Income</t>
  </si>
  <si>
    <t>Enter number of units: greater than or equal to 81% Area Median Income</t>
  </si>
  <si>
    <t>Indicate other household characteristics targeted by this project.</t>
  </si>
  <si>
    <t>List any partners that collaborated on this project.</t>
  </si>
  <si>
    <t>Is this project currently or in the process of becoming smoke-free?</t>
  </si>
  <si>
    <t>Is this project located within one half (1/2) mile of major public transit with nearby services?</t>
  </si>
  <si>
    <t>Does this project incorporate environmentally sustainable development or operating strategies?</t>
  </si>
  <si>
    <t>Please specify these environmental strategies.</t>
  </si>
  <si>
    <t>Describe any other environmentally-sustainable development, integrated design, or operating strategies included in this project.</t>
  </si>
  <si>
    <t>Indicate any PREDEVELOPMENT finance sources for this project.</t>
  </si>
  <si>
    <t>Please describe.3</t>
  </si>
  <si>
    <t>Indicate any MUNICIPAL finance sources for this project.</t>
  </si>
  <si>
    <t>Please describe.4</t>
  </si>
  <si>
    <t>Indicate any STATE finance sources for this project.</t>
  </si>
  <si>
    <t>Please describe.5</t>
  </si>
  <si>
    <t>Indicate any FEDERAL finance sources for this project.</t>
  </si>
  <si>
    <t>Please describe.6</t>
  </si>
  <si>
    <t>Indicate any PRIVATE finance sources for this project.</t>
  </si>
  <si>
    <t>Please describe the other financial institution(s).</t>
  </si>
  <si>
    <t>Please describe the other foundation(s).</t>
  </si>
  <si>
    <t>Please describe the other private source(s).</t>
  </si>
  <si>
    <t>Asian CDC</t>
  </si>
  <si>
    <t>Martensen Village</t>
  </si>
  <si>
    <t>115 Martensen Road_x000D_
Quincy, MA 02169</t>
  </si>
  <si>
    <t>HOUSING Only Project</t>
  </si>
  <si>
    <t>No</t>
  </si>
  <si>
    <t>Completed</t>
  </si>
  <si>
    <t>Rehab - Moderate</t>
  </si>
  <si>
    <t>No, not tracked.</t>
  </si>
  <si>
    <t>Family Housing (multi-bedroom)</t>
  </si>
  <si>
    <t>Yes</t>
  </si>
  <si>
    <t>Efficient building systems (e.g. high efficiency heating or hot water systems, heat-and light-saving devices, water conservation measures beyond those required by building code, etc.), Healthy indoor air quality (e.g. use of only low-VOC or no-VOC paints, no carpets unless designed to eliminate off-gassing, ducted provision of fresh air to apartments, proper ventilation using exhaust fans, etc.)</t>
  </si>
  <si>
    <t>CEDAC</t>
  </si>
  <si>
    <t>Local or Regional HOME</t>
  </si>
  <si>
    <t>MassHousing (other than Trust or Workforce Housing), Capital Improvement Preservation Fund (CIPF)</t>
  </si>
  <si>
    <t>None</t>
  </si>
  <si>
    <t>Eastern Bank</t>
  </si>
  <si>
    <t xml:space="preserve">CDC of South Berkshire County </t>
  </si>
  <si>
    <t>Bentley Apartments/100 Bridge</t>
  </si>
  <si>
    <t>20 Bentley Rd._x000D_
Great Barrington, MA 01230</t>
  </si>
  <si>
    <t>Construction</t>
  </si>
  <si>
    <t>New Construction</t>
  </si>
  <si>
    <t>Family Housing (multi-bedroom), Former Homeless, Department of Mental Health clients, Department of Developmental Services clients</t>
  </si>
  <si>
    <t>Berkshire Housing Development Corporation</t>
  </si>
  <si>
    <t>Exterior envelope insulated beyond requirements of base Building Code (e.g. continuous air filtration barrier, effective air sealing, installation of minimally expanding spray foam insulation, etc.), Efficient building systems (e.g. high efficiency heating or hot water systems, heat-and light-saving devices, water conservation measures beyond those required by building code, etc.), Healthy indoor air quality (e.g. use of only low-VOC or no-VOC paints, no carpets unless designed to eliminate off-gassing, ducted provision of fresh air to apartments, proper ventilation using exhaust fans, etc.), Energy-efficient site design (e.g. orientation of buildings to maximize energy-efficiency and thermal performance, installation of systems for control of roof/site rainwater, use of native landscape plants, etc.), Enhanced accessibility (e.g. accessible units beyond those required, universal design features, visitability features, etc.)</t>
  </si>
  <si>
    <t>CEDAC, Brownfields Funds</t>
  </si>
  <si>
    <t>Community Preservation Act Funds</t>
  </si>
  <si>
    <t>Housing Stabilization Fund (HSF), State Low Income Housing Tax Credits, MassDevelopment, Brownfields, Facilities Consolidation Fund (FCF), Community Based Housing (CBH)</t>
  </si>
  <si>
    <t>Federal Tax Credits (LIHTC), Section 8, EPA</t>
  </si>
  <si>
    <t>Federal Home Loan Bank</t>
  </si>
  <si>
    <t>Gould Farm</t>
  </si>
  <si>
    <t>100 Gould Rd._x000D_
Monterey, MA 01245</t>
  </si>
  <si>
    <t>Planning</t>
  </si>
  <si>
    <t>Department of Mental Health clients</t>
  </si>
  <si>
    <t>910 Main Street</t>
  </si>
  <si>
    <t>910 Main Street_x000D_
Great Barrington, MA 01230</t>
  </si>
  <si>
    <t>Predevelopment</t>
  </si>
  <si>
    <t>Family Housing (multi-bedroom), Former Homeless, Department of Mental Health clients</t>
  </si>
  <si>
    <t>Way Finders, Inc.</t>
  </si>
  <si>
    <t>Organization Equity, CEDAC, Life Initiative</t>
  </si>
  <si>
    <t>State HOME, Housing Stabilization Fund (HSF), Housing Innovations Fund (HIF), Affordable Housing Trust Fund, State Low Income Housing Tax Credits, MassDevelopment, Facilities Consolidation Fund (FCF), Community Based Housing (CBH), Massworks</t>
  </si>
  <si>
    <t>Federal Tax Credits (LIHTC), Section 8</t>
  </si>
  <si>
    <t>The Life Initiative, Federal Home Loan Bank, Other Foundations</t>
  </si>
  <si>
    <t>Housing Ministries of New England</t>
  </si>
  <si>
    <t>Chinatown Community Land Trust</t>
  </si>
  <si>
    <t>Oak St &amp; Hudson St Row Houses</t>
  </si>
  <si>
    <t>29 Oak Street_x000D_
95 Hudson Street_x000D_
Boston, MA 02111</t>
  </si>
  <si>
    <t>7 home ownership condo units on 99 year ground lease</t>
  </si>
  <si>
    <t>50% of units have preference for Chinatown residents</t>
  </si>
  <si>
    <t>E3 Development LLC</t>
  </si>
  <si>
    <t>Efficient building systems (e.g. high efficiency heating or hot water systems, heat-and light-saving devices, water conservation measures beyond those required by building code, etc.)</t>
  </si>
  <si>
    <t>Community Preservation Act Funds, Local Inclusionary Zoning Funds</t>
  </si>
  <si>
    <t>The Life Initiative, Other Foundations, Other Private Sources</t>
  </si>
  <si>
    <t>small family foundation</t>
  </si>
  <si>
    <t>capital campaign for Row House Preservation Fund</t>
  </si>
  <si>
    <t>Codman Square NDC</t>
  </si>
  <si>
    <t>New England Heritage Homes</t>
  </si>
  <si>
    <t>131-133 Southern Ave_x000D_
New England Ave, Mallard Ave, Colonial Ave_x000D_
Dorchester, MA 02121</t>
  </si>
  <si>
    <t>Mixed-Income</t>
  </si>
  <si>
    <t>Efficient building systems (e.g. high efficiency heating or hot water systems, heat-and light-saving devices, water conservation measures beyond those required by building code, etc.), Healthy indoor air quality (e.g. use of only low-VOC or no-VOC paints, no carpets unless designed to eliminate off-gassing, ducted provision of fresh air to apartments, proper ventilation using exhaust fans, etc.), Energy-efficient site design (e.g. orientation of buildings to maximize energy-efficiency and thermal performance, installation of systems for control of roof/site rainwater, use of native landscape plants, etc.)</t>
  </si>
  <si>
    <t>Organization Equity, LISC, CEDAC, Brownfields Funds, Neighborworks America</t>
  </si>
  <si>
    <t>Local Inclusionary Zoning Funds, Leading the Way (Boston Only)</t>
  </si>
  <si>
    <t>LISC, The Life Initiative, Bank of America, Eastern Bank</t>
  </si>
  <si>
    <t>Talbot Commons Phase I</t>
  </si>
  <si>
    <t>14-16 New England, 18-20 New England, 17 Mallard Ave and 15 Mallard Ave_x000D_
207, 4, 5 and 6 Norfolk Terrace_x000D_
Dorchester, MA 02124</t>
  </si>
  <si>
    <t>Combined Rehab/New Construction</t>
  </si>
  <si>
    <t>Exterior envelope insulated beyond requirements of base Building Code (e.g. continuous air filtration barrier, effective air sealing, installation of minimally expanding spray foam insulation, etc.), Efficient building systems (e.g. high efficiency heating or hot water systems, heat-and light-saving devices, water conservation measures beyond those required by building code, etc.), Healthy indoor air quality (e.g. use of only low-VOC or no-VOC paints, no carpets unless designed to eliminate off-gassing, ducted provision of fresh air to apartments, proper ventilation using exhaust fans, etc.), Energy-efficient site design (e.g. orientation of buildings to maximize energy-efficiency and thermal performance, installation of systems for control of roof/site rainwater, use of native landscape plants, etc.)</t>
  </si>
  <si>
    <t>LISC, CEDAC, Brownfields Funds, Neighborworks America</t>
  </si>
  <si>
    <t>State HOME, Housing Stabilization Fund (HSF), Affordable Housing Trust Fund, State Low Income Housing Tax Credits, Commercial Area Transit Node Housing Program (CATNHP)</t>
  </si>
  <si>
    <t>Federal Tax Credits (LIHTC)</t>
  </si>
  <si>
    <t>LISC</t>
  </si>
  <si>
    <t>Orlando Waldeck</t>
  </si>
  <si>
    <t>25, 31-35 Orlando_x000D_
91-101 Waldeck_x000D_
Boston, MA 02124</t>
  </si>
  <si>
    <t>Single Person Occupancy, Family Housing (multi-bedroom), Former Homeless</t>
  </si>
  <si>
    <t>City of Boston DND</t>
  </si>
  <si>
    <t>LISC, CEDAC</t>
  </si>
  <si>
    <t>Local or Regional HOME, Local or Regional CDBG</t>
  </si>
  <si>
    <t>State HOME, Housing Stabilization Fund (HSF), Affordable Housing Trust Fund, State Low Income Housing Tax Credits</t>
  </si>
  <si>
    <t>LISC, The Life Initiative</t>
  </si>
  <si>
    <t>Talbot Common 2</t>
  </si>
  <si>
    <t>151 Spencer St and 25 New England Ave_x000D_
Dorchester, MA 02124</t>
  </si>
  <si>
    <t>Organization Equity, CEDAC, Brownfields Funds</t>
  </si>
  <si>
    <t>Local or Regional HOME, Local Linkage, Leading the Way (Boston Only)</t>
  </si>
  <si>
    <t>State HOME, Housing Stabilization Fund (HSF), Affordable Housing Trust Fund, State Low Income Housing Tax Credits, MassDevelopment, Mass Rental Voucher Program (MRVP), Commercial Area Transit Node Housing Program (CATNHP)</t>
  </si>
  <si>
    <t>MHP</t>
  </si>
  <si>
    <t xml:space="preserve">Community Teamwork, Inc. </t>
  </si>
  <si>
    <t xml:space="preserve">Broadway Housing </t>
  </si>
  <si>
    <t>420, 423, 445_x000D_
Broadway Avenue_x000D_
Lowell, MA 01852</t>
  </si>
  <si>
    <t>Family Housing (multi-bedroom), Former Homeless</t>
  </si>
  <si>
    <t>City of Lowell</t>
  </si>
  <si>
    <t>Healthy indoor air quality (e.g. use of only low-VOC or no-VOC paints, no carpets unless designed to eliminate off-gassing, ducted provision of fresh air to apartments, proper ventilation using exhaust fans, etc.), Renewable energy (e.g. solar photovoltaics, solar thermal collectors for hot water, wind, bio-diesel, etc.)</t>
  </si>
  <si>
    <t>Affordable Housing Trust Fund, Capital Improvement Preservation Fund (CIPF)</t>
  </si>
  <si>
    <t>HUD 108</t>
  </si>
  <si>
    <t>The Residences at Kelly's Corner</t>
  </si>
  <si>
    <t>446 Massachusetts Avenue_x000D_
Acton, MA 01718</t>
  </si>
  <si>
    <t>Elderly Housing</t>
  </si>
  <si>
    <t>Acton Affordable Housing Corporation</t>
  </si>
  <si>
    <t>Exterior envelope insulated beyond requirements of base Building Code (e.g. continuous air filtration barrier, effective air sealing, installation of minimally expanding spray foam insulation, etc.), Efficient building systems (e.g. high efficiency heating or hot water systems, heat-and light-saving devices, water conservation measures beyond those required by building code, etc.), Healthy indoor air quality (e.g. use of only low-VOC or no-VOC paints, no carpets unless designed to eliminate off-gassing, ducted provision of fresh air to apartments, proper ventilation using exhaust fans, etc.), Energy-efficient site design (e.g. orientation of buildings to maximize energy-efficiency and thermal performance, installation of systems for control of roof/site rainwater, use of native landscape plants, etc.), Renewable energy (e.g. solar photovoltaics, solar thermal collectors for hot water, wind, bio-diesel, etc.), Enhanced accessibility (e.g. accessible units beyond those required, universal design features, visitability features, etc.)</t>
  </si>
  <si>
    <t>Other</t>
  </si>
  <si>
    <t>Town of Acton</t>
  </si>
  <si>
    <t>Affordable Housing Trust Fund, State Low Income Housing Tax Credits, Mass Rental Voucher Program (MRVP), Facilities Consolidation Fund (FCF), Community Based Housing (CBH), Housing Preservation and Stabilization Trust Fund (HPSTF)</t>
  </si>
  <si>
    <t>Federal Tax Credits (LIHTC), Section 8, National Housing Trust Fund</t>
  </si>
  <si>
    <t>The Property and Casualty Initiative</t>
  </si>
  <si>
    <t>Dracut Senior Housing</t>
  </si>
  <si>
    <t>Greenmont Avenue_x000D_
Dracut, MA 01826</t>
  </si>
  <si>
    <t>Town of Dracut</t>
  </si>
  <si>
    <t>Affordable Housing Trust Fund, State Low Income Housing Tax Credits, Mass Rental Voucher Program (MRVP), Facilities Consolidation Fund (FCF), Community Based Housing (CBH)</t>
  </si>
  <si>
    <t>Dorchester Bay EDC</t>
  </si>
  <si>
    <t>9 Leyland Street</t>
  </si>
  <si>
    <t>5-13 Leyland Street_x000D_
Dorchester, MA 02125</t>
  </si>
  <si>
    <t>Elderly Housing, Former Homeless, Department of Mental Health clients</t>
  </si>
  <si>
    <t>Hebrew Senior Life</t>
  </si>
  <si>
    <t>Organization Equity, LISC, CEDAC, Brownfields Funds, Life Initiative</t>
  </si>
  <si>
    <t>Local or Regional HOME, Other</t>
  </si>
  <si>
    <t>Housing Stabilization Fund (HSF), Housing Innovations Fund (HIF), State Low Income Housing Tax Credits, MassDevelopment, Mass Rental Voucher Program (MRVP), Facilities Consolidation Fund (FCF), Community Based Housing (CBH)</t>
  </si>
  <si>
    <t>Dudley Neighbors Inc.</t>
  </si>
  <si>
    <t>Magnolia Project</t>
  </si>
  <si>
    <t>Magnolia Street_x000D_
Boston, MA 02125</t>
  </si>
  <si>
    <t>Mixed-Income, Family Housing (multi-bedroom)</t>
  </si>
  <si>
    <t>MAHA, Local Enterprise Assistance Fund</t>
  </si>
  <si>
    <t>MHIC</t>
  </si>
  <si>
    <t>Fenway CDC</t>
  </si>
  <si>
    <t>Burbank Terrace</t>
  </si>
  <si>
    <t>72 Burbank St._x000D_
Boston, MA 02115</t>
  </si>
  <si>
    <t>Life Initiative</t>
  </si>
  <si>
    <t>Community Preservation Act Funds, Local Linkage</t>
  </si>
  <si>
    <t>Housing Stabilization Fund (HSF), Affordable Housing Trust Fund, State Low Income Housing Tax Credits, Mass Rental Voucher Program (MRVP), Facilities Consolidation Fund (FCF)</t>
  </si>
  <si>
    <t>The Life Initiative</t>
  </si>
  <si>
    <t>Harborlight Community Partners</t>
  </si>
  <si>
    <t>2 Hardy St</t>
  </si>
  <si>
    <t>2 Hardy St_x000D_
Beverly, MA 01915</t>
  </si>
  <si>
    <t>City of Beverly CPA, Beverly Crossing</t>
  </si>
  <si>
    <t>Efficient building systems (e.g. high efficiency heating or hot water systems, heat-and light-saving devices, water conservation measures beyond those required by building code, etc.), Healthy indoor air quality (e.g. use of only low-VOC or no-VOC paints, no carpets unless designed to eliminate off-gassing, ducted provision of fresh air to apartments, proper ventilation using exhaust fans, etc.), Renewable energy (e.g. solar photovoltaics, solar thermal collectors for hot water, wind, bio-diesel, etc.)</t>
  </si>
  <si>
    <t>Local or Regional HOME, Community Preservation Act Funds</t>
  </si>
  <si>
    <t>Haven Terrace</t>
  </si>
  <si>
    <t>10 Haven Terrace_x000D_
Goucester, MA 01930</t>
  </si>
  <si>
    <t>Preservation of Expiring Use</t>
  </si>
  <si>
    <t>condominium rehabbed and sold affordably</t>
  </si>
  <si>
    <t>Gloucester Affordable Housing Trust</t>
  </si>
  <si>
    <t>Anchor Point Phase 1</t>
  </si>
  <si>
    <t>108 Sohier Road_x000D_
Beverly, MA 01915</t>
  </si>
  <si>
    <t>All units are family housing, a mix of 2-bed and 3-bed units.  8 units (20%) are for homeless families.  Supprotive services will be provided on-site.</t>
  </si>
  <si>
    <t>Exterior envelope insulated beyond requirements of base Building Code (e.g. continuous air filtration barrier, effective air sealing, installation of minimally expanding spray foam insulation, etc.), Efficient building systems (e.g. high efficiency heating or hot water systems, heat-and light-saving devices, water conservation measures beyond those required by building code, etc.), Renewable energy (e.g. solar photovoltaics, solar thermal collectors for hot water, wind, bio-diesel, etc.), Enhanced accessibility (e.g. accessible units beyond those required, universal design features, visitability features, etc.)</t>
  </si>
  <si>
    <t>Local or Regional HOME, Community Preservation Act Funds, Local Inclusionary Zoning Funds</t>
  </si>
  <si>
    <t>State HOME, Housing Stabilization Fund (HSF), Housing Innovations Fund (HIF), Affordable Housing Trust Fund, State Low Income Housing Tax Credits, Mass Rental Voucher Program (MRVP), Commercial Area Transit Node Housing Program (CATNHP), Massworks</t>
  </si>
  <si>
    <t>MHP, MHIC, Other Financial Institutions</t>
  </si>
  <si>
    <t>Boston Private Bank, North Shore Bank, Institution for Savings</t>
  </si>
  <si>
    <t>Granite Street Crossing</t>
  </si>
  <si>
    <t>5 Granite Street_x000D_
Rockport, MA 01966</t>
  </si>
  <si>
    <t>17 senior units in one building, 6 family townhouse units in two smaller buildings</t>
  </si>
  <si>
    <t>Elderly Housing, Family Housing (multi-bedroom), Former Homeless</t>
  </si>
  <si>
    <t>Exterior envelope insulated beyond requirements of base Building Code (e.g. continuous air filtration barrier, effective air sealing, installation of minimally expanding spray foam insulation, etc.), Efficient building systems (e.g. high efficiency heating or hot water systems, heat-and light-saving devices, water conservation measures beyond those required by building code, etc.), Enhanced accessibility (e.g. accessible units beyond those required, universal design features, visitability features, etc.)</t>
  </si>
  <si>
    <t>LISC, CEDAC, Life Initiative</t>
  </si>
  <si>
    <t>State HOME, Housing Stabilization Fund (HSF), Housing Innovations Fund (HIF), Mass Rental Voucher Program (MRVP)</t>
  </si>
  <si>
    <t>Federal Home Loan Bank, Eastern Bank</t>
  </si>
  <si>
    <t>Maple Woods</t>
  </si>
  <si>
    <t>62 Maple Street_x000D_
Wenham, MA 01984</t>
  </si>
  <si>
    <t>45 affordable senior units.  Supportive services on site.</t>
  </si>
  <si>
    <t>Exterior envelope insulated beyond requirements of base Building Code (e.g. continuous air filtration barrier, effective air sealing, installation of minimally expanding spray foam insulation, etc.), Efficient building systems (e.g. high efficiency heating or hot water systems, heat-and light-saving devices, water conservation measures beyond those required by building code, etc.), Energy-efficient site design (e.g. orientation of buildings to maximize energy-efficiency and thermal performance, installation of systems for control of roof/site rainwater, use of native landscape plants, etc.), Renewable energy (e.g. solar photovoltaics, solar thermal collectors for hot water, wind, bio-diesel, etc.), Enhanced accessibility (e.g. accessible units beyond those required, universal design features, visitability features, etc.)</t>
  </si>
  <si>
    <t>Organization Equity, CEDAC, Life Initiative, Other</t>
  </si>
  <si>
    <t>Private philanthropy</t>
  </si>
  <si>
    <t>Local or Regional HOME, Community Preservation Act Funds, Other</t>
  </si>
  <si>
    <t>Local Affordable Housing Trust</t>
  </si>
  <si>
    <t>State HOME, Housing Stabilization Fund (HSF), Housing Innovations Fund (HIF), Affordable Housing Trust Fund, State Low Income Housing Tax Credits, Mass Rental Voucher Program (MRVP)</t>
  </si>
  <si>
    <t>Other Financial Institutions</t>
  </si>
  <si>
    <t>Lenders and Equity TBD</t>
  </si>
  <si>
    <t>Catalyst Housing (HCP is Partner)</t>
  </si>
  <si>
    <t>57 Munroe St_x000D_
Lynn, MA 10901</t>
  </si>
  <si>
    <t>Rehab - Substantial</t>
  </si>
  <si>
    <t>Small studio apartments for homeless young adults, supportive services provided.  One manager unit.</t>
  </si>
  <si>
    <t>Former Homeless, Homeless young adults, many aging out of foster system</t>
  </si>
  <si>
    <t>The Haven Project, Inc.</t>
  </si>
  <si>
    <t>Efficient building systems (e.g. high efficiency heating or hot water systems, heat-and light-saving devices, water conservation measures beyond those required by building code, etc.), Renewable energy (e.g. solar photovoltaics, solar thermal collectors for hot water, wind, bio-diesel, etc.)</t>
  </si>
  <si>
    <t>Organization Equity, CEDAC</t>
  </si>
  <si>
    <t>Housing Innovations Fund (HIF), MassDevelopment, Mass Rental Voucher Program (MRVP), Housing Preservation and Stabilization Trust Fund (HPSTF), State Historic Tax Credit</t>
  </si>
  <si>
    <t>Anchor Point Phase 2</t>
  </si>
  <si>
    <t>Exterior envelope insulated beyond requirements of base Building Code (e.g. continuous air filtration barrier, effective air sealing, installation of minimally expanding spray foam insulation, etc.), Efficient building systems (e.g. high efficiency heating or hot water systems, heat-and light-saving devices, water conservation measures beyond those required by building code, etc.), Renewable energy (e.g. solar photovoltaics, solar thermal collectors for hot water, wind, bio-diesel, etc.)</t>
  </si>
  <si>
    <t>State HOME, Housing Stabilization Fund (HSF), Housing Innovations Fund (HIF), Affordable Housing Trust Fund, State Low Income Housing Tax Credits, Mass Rental Voucher Program (MRVP), Commercial Area Transit Node Housing Program (CATNHP)</t>
  </si>
  <si>
    <t>Homeowners Rehabilitation, Inc.</t>
  </si>
  <si>
    <t>Finch aka Concord Highlands</t>
  </si>
  <si>
    <t>671-675 Concord Ave_x000D_
Cambridge, MA 02138</t>
  </si>
  <si>
    <t>Mixed-Income, Family Housing (multi-bedroom), Department of Mental Health clients</t>
  </si>
  <si>
    <t>CNAHS</t>
  </si>
  <si>
    <t>Neighborworks America, Other</t>
  </si>
  <si>
    <t>City of Cambridge</t>
  </si>
  <si>
    <t>Housing Stabilization Fund (HSF), Affordable Housing Trust Fund, MassHousing (other than Trust or Workforce Housing), State Low Income Housing Tax Credits, MassHousing (Workforce Homeownership)</t>
  </si>
  <si>
    <t>MHIC, Other Private Sources</t>
  </si>
  <si>
    <t>TD Bank</t>
  </si>
  <si>
    <t>Housing Assistance Corporation</t>
  </si>
  <si>
    <t>Lofts at 57</t>
  </si>
  <si>
    <t>57 Ridgewood Avenue_x000D_
Hyannis, MA 02601</t>
  </si>
  <si>
    <t>Mixed-Income, Family Housing (multi-bedroom), Artists, Workforce</t>
  </si>
  <si>
    <t>Town of Barnstable, Mass Development Finance Agency, Department of Housing and Community Development (DHCD), Charlesbank Homes, MassHousing</t>
  </si>
  <si>
    <t>Efficient building systems (e.g. high efficiency heating or hot water systems, heat-and light-saving devices, water conservation measures beyond those required by building code, etc.), Energy-efficient site design (e.g. orientation of buildings to maximize energy-efficiency and thermal performance, installation of systems for control of roof/site rainwater, use of native landscape plants, etc.)</t>
  </si>
  <si>
    <t>Housing Assistance Corporation equity</t>
  </si>
  <si>
    <t>Community Preservation Act Funds, Other</t>
  </si>
  <si>
    <t>Town of Barnstable Affordable Housing Growth Development Trust Fund</t>
  </si>
  <si>
    <t>MassDevelopment, Community Scale Housing Initiative (CSHI)</t>
  </si>
  <si>
    <t>Other Foundations</t>
  </si>
  <si>
    <t>Charlesbank Homes</t>
  </si>
  <si>
    <t>FORWARD at the Rock</t>
  </si>
  <si>
    <t>131 Hokum Rock Road_x000D_
Dennis, MA 02638</t>
  </si>
  <si>
    <t xml:space="preserve">This project was built for adults on the autistic spectrum. All units are affordable for those earning 30% of the Area Median Income. </t>
  </si>
  <si>
    <t>Department of Developmental Services clients, Autistic Adults</t>
  </si>
  <si>
    <t>FORWARD (Friends Or Relatives With Autism &amp; Related Disabilities), Blue Hub (lender), Towns of Dennis, Barnstable, Yarmouth, and Chatham, Department of Housing and Community Development (DHCD), Community Economic Development Assistance Corporation (CEDAC)</t>
  </si>
  <si>
    <t>Efficient building systems (e.g. high efficiency heating or hot water systems, heat-and light-saving devices, water conservation measures beyond those required by building code, etc.), Healthy indoor air quality (e.g. use of only low-VOC or no-VOC paints, no carpets unless designed to eliminate off-gassing, ducted provision of fresh air to apartments, proper ventilation using exhaust fans, etc.), Energy-efficient site design (e.g. orientation of buildings to maximize energy-efficiency and thermal performance, installation of systems for control of roof/site rainwater, use of native landscape plants, etc.), Enhanced accessibility (e.g. accessible units beyond those required, universal design features, visitability features, etc.)</t>
  </si>
  <si>
    <t>Community Preservation Act funds</t>
  </si>
  <si>
    <t>Affordable Housing Trust Fund, Facilities Consolidation Fund (FCF)</t>
  </si>
  <si>
    <t>Boston Community Capital or Loan Fund</t>
  </si>
  <si>
    <t>Brewster Woods</t>
  </si>
  <si>
    <t>Brewster Road_x000D_
Brewster, MA 02631</t>
  </si>
  <si>
    <t>Town of Brewster, Brewster Housing Authority, Preservation Of Affordable Housing (POAH), MassWorks (Department of Housing and Community Development)</t>
  </si>
  <si>
    <t>Affordable Housing Trust Fund, MassHousing (other than Trust or Workforce Housing), State Low Income Housing Tax Credits, Mass Rental Voucher Program (MRVP)</t>
  </si>
  <si>
    <t>Other Private Sources</t>
  </si>
  <si>
    <t>Private Lender</t>
  </si>
  <si>
    <t>Cape View Way</t>
  </si>
  <si>
    <t>Cape View Way_x000D_
Bourne, MA 02532</t>
  </si>
  <si>
    <t>Town of Bourne, Bourne Housing Authority, Preservation Of Affordable Housing (POAH)</t>
  </si>
  <si>
    <t>Private Loans</t>
  </si>
  <si>
    <t>Mashpee Falmouth Road Housing Project</t>
  </si>
  <si>
    <t>950 Falmouth Road_x000D_
Mashpee, MA 02649</t>
  </si>
  <si>
    <t>Town of Mashpee, Preservation Of Affordable Housing (POAH)</t>
  </si>
  <si>
    <t>Barnstable County HOME Funds</t>
  </si>
  <si>
    <t>Private Loan</t>
  </si>
  <si>
    <t>Housing Corporation of Arlington</t>
  </si>
  <si>
    <t>20 Westminster</t>
  </si>
  <si>
    <t>20 Westminster_x000D_
127 Lowell Street_x000D_
Arlington, MA 02474</t>
  </si>
  <si>
    <t>Yes tracked, 0%.</t>
  </si>
  <si>
    <t>Local or Regional HOME, Local or Regional CDBG, Community Preservation Act Funds</t>
  </si>
  <si>
    <t>Housing Stabilization Fund (HSF), MassHousing (other than Trust or Workforce Housing), State Historic Tax Credit, Community Scale Housing Initiative (CSHI)</t>
  </si>
  <si>
    <t>Other Financial Institutions, Other Foundations</t>
  </si>
  <si>
    <t>Brookline bank, Leader bank</t>
  </si>
  <si>
    <t>Inquilinos Boricuas en Accion</t>
  </si>
  <si>
    <t>West Newton/Rutland</t>
  </si>
  <si>
    <t>405 Shawmut Ave_x000D_
Boston, MA 02118</t>
  </si>
  <si>
    <t>Exterior envelope insulated beyond requirements of base Building Code (e.g. continuous air filtration barrier, effective air sealing, installation of minimally expanding spray foam insulation, etc.), Efficient building systems (e.g. high efficiency heating or hot water systems, heat-and light-saving devices, water conservation measures beyond those required by building code, etc.), Healthy indoor air quality (e.g. use of only low-VOC or no-VOC paints, no carpets unless designed to eliminate off-gassing, ducted provision of fresh air to apartments, proper ventilation using exhaust fans, etc.)</t>
  </si>
  <si>
    <t>Organization Equity, MHP</t>
  </si>
  <si>
    <t>State Low Income Housing Tax Credits, State Historic Tax Credit, Other</t>
  </si>
  <si>
    <t>Organization Equity</t>
  </si>
  <si>
    <t>Federal Tax Credits (LIHTC), Section 8, Other</t>
  </si>
  <si>
    <t>Island Housing Trust</t>
  </si>
  <si>
    <t>Harbor Homes Transitional Housing Project</t>
  </si>
  <si>
    <t>103 Tashmoo Avenue_x000D_
Tisbury, MA 02568</t>
  </si>
  <si>
    <t>Single Person Occupancy, Former Homeless</t>
  </si>
  <si>
    <t>Harbor Homes, Non-Profit Organization, Town of Tisbury, Town of West Tisbury, Town of Oak Bluffs, Town of Chilmark</t>
  </si>
  <si>
    <t>Organization Equity, Other</t>
  </si>
  <si>
    <t>IHT Private Investors</t>
  </si>
  <si>
    <t>Daggett Ownership Project</t>
  </si>
  <si>
    <t>299 Daggett Avenue_x000D_
Tisbury, MA 02568</t>
  </si>
  <si>
    <t>Single Person Occupancy, Family Housing (multi-bedroom)</t>
  </si>
  <si>
    <t>Private Investors—Make It Happen Fund IHT</t>
  </si>
  <si>
    <t>Perlman Rental Project</t>
  </si>
  <si>
    <t>20 Vineyard Haven-Edgartown Road_x000D_
Vineyard Haven, MA 02568</t>
  </si>
  <si>
    <t>Town of Tisbury, MassHousing</t>
  </si>
  <si>
    <t>MassHousing (other than Trust or Workforce Housing)</t>
  </si>
  <si>
    <t>IHT Private Investors—IHT Make It Happen Fund</t>
  </si>
  <si>
    <t>Greenwood Ownership Project</t>
  </si>
  <si>
    <t>299 Greenwood Avenue_x000D_
Vineyard Haven, MA 02568</t>
  </si>
  <si>
    <t>Town of Tisbury, Town of West Tisbury, Town of Oak Bluffs</t>
  </si>
  <si>
    <t>Island Housing Trust Private Donors</t>
  </si>
  <si>
    <t>Old Courthouse Road Rental Project</t>
  </si>
  <si>
    <t>16 Old Courthouse Road_x000D_
West Tisbury, MA 02575</t>
  </si>
  <si>
    <t>Single Person Occupancy</t>
  </si>
  <si>
    <t>Town of West Tisbury</t>
  </si>
  <si>
    <t>Kuehn's Way Rental Project</t>
  </si>
  <si>
    <t>State Road_x000D_
Tisbury, MA 02568</t>
  </si>
  <si>
    <t>Martha's Vineyard Land Bank, Town of Aquinnah, Town of Edgartown, Town of Oak Bluffs, Town of Tisbury, Town of Chilmark, Town of West Tisbury</t>
  </si>
  <si>
    <t>Community Scale Housing Initiative (CSHI)</t>
  </si>
  <si>
    <t>VADURA (Vineyard Accessory Dwelling Units Right Away)</t>
  </si>
  <si>
    <t>TBD_x000D_
TBD, MA TBD</t>
  </si>
  <si>
    <t>Family Housing (multi-bedroom), Accessory Dwelling Units</t>
  </si>
  <si>
    <t>MV Vision Fellowship</t>
  </si>
  <si>
    <t>Exterior envelope insulated beyond requirements of base Building Code (e.g. continuous air filtration barrier, effective air sealing, installation of minimally expanding spray foam insulation, etc.), Efficient building systems (e.g. high efficiency heating or hot water systems, heat-and light-saving devices, water conservation measures beyond those required by building code, etc.), Energy-efficient site design (e.g. orientation of buildings to maximize energy-efficiency and thermal performance, installation of systems for control of roof/site rainwater, use of native landscape plants, etc.)</t>
  </si>
  <si>
    <t>MV Vision Fellowship Grant - Pending</t>
  </si>
  <si>
    <t>Jamaica Plain NDC</t>
  </si>
  <si>
    <t>JPNDC Pitts Portfolio</t>
  </si>
  <si>
    <t>Dorchester/Roxbury_x000D_
Boston, MA 02121</t>
  </si>
  <si>
    <t>Mixed-Income, Elderly Housing, Family Housing (multi-bedroom), Former Homeless, Department of Mental Health clients</t>
  </si>
  <si>
    <t>Lorenzo Pitts Inc.</t>
  </si>
  <si>
    <t>Exterior envelope insulated beyond requirements of base Building Code (e.g. continuous air filtration barrier, effective air sealing, installation of minimally expanding spray foam insulation, etc.), Healthy indoor air quality (e.g. use of only low-VOC or no-VOC paints, no carpets unless designed to eliminate off-gassing, ducted provision of fresh air to apartments, proper ventilation using exhaust fans, etc.), Enhanced accessibility (e.g. accessible units beyond those required, universal design features, visitability features, etc.)</t>
  </si>
  <si>
    <t>MassHousing (other than Trust or Workforce Housing), State Historic Tax Credit, MassHousing (Workforce Rental)</t>
  </si>
  <si>
    <t>Federal Tax Credits (LIHTC), Federal Historic Tax Credits, Section 8, National Housing Trust Fund</t>
  </si>
  <si>
    <t>The Life Initiative, Santander Bank, Other Foundations</t>
  </si>
  <si>
    <t>Mifflin Fund</t>
  </si>
  <si>
    <t>Call Carolina</t>
  </si>
  <si>
    <t>77-85 Call St_x000D_
Boston, MA 02130</t>
  </si>
  <si>
    <t>MassHousing (other than Trust or Workforce Housing), Brownfields</t>
  </si>
  <si>
    <t>Other Financial Institutions, Other Foundations, Other Private Sources</t>
  </si>
  <si>
    <t>Century Bank</t>
  </si>
  <si>
    <t>Mifflin Fund, Charlesbank Homes</t>
  </si>
  <si>
    <t>Watermark</t>
  </si>
  <si>
    <t>25 Amory St</t>
  </si>
  <si>
    <t>25 Amory St_x000D_
Boston, MA 02119</t>
  </si>
  <si>
    <t>The Community Builders</t>
  </si>
  <si>
    <t>Organization Equity, CEDAC, Brownfields Funds, Life Initiative</t>
  </si>
  <si>
    <t>Local or Regional CDBG, Local Linkage, Local Inclusionary Zoning Funds</t>
  </si>
  <si>
    <t>State HOME, Housing Stabilization Fund (HSF), Affordable Housing Trust Fund, Facilities Consolidation Fund (FCF), Commercial Area Transit Node Housing Program (CATNHP)</t>
  </si>
  <si>
    <t>MHP, The Life Initiative, Other Financial Institutions</t>
  </si>
  <si>
    <t>Capital One</t>
  </si>
  <si>
    <t>125 Amory St</t>
  </si>
  <si>
    <t>125 Amory St_x000D_
Boston, MA 02119</t>
  </si>
  <si>
    <t>Elderly Housing, Single Person Occupancy, Former Homeless, Department of Mental Health clients, Department of Developmental Services clients</t>
  </si>
  <si>
    <t>Efficient building systems (e.g. high efficiency heating or hot water systems, heat-and light-saving devices, water conservation measures beyond those required by building code, etc.), Healthy indoor air quality (e.g. use of only low-VOC or no-VOC paints, no carpets unless designed to eliminate off-gassing, ducted provision of fresh air to apartments, proper ventilation using exhaust fans, etc.), Energy-efficient site design (e.g. orientation of buildings to maximize energy-efficiency and thermal performance, installation of systems for control of roof/site rainwater, use of native landscape plants, etc.), Renewable energy (e.g. solar photovoltaics, solar thermal collectors for hot water, wind, bio-diesel, etc.), Enhanced accessibility (e.g. accessible units beyond those required, universal design features, visitability features, etc.)</t>
  </si>
  <si>
    <t>Organization Equity, Brownfields Funds, Life Initiative</t>
  </si>
  <si>
    <t>Just A Start</t>
  </si>
  <si>
    <t xml:space="preserve">Squirrelwood Apartments </t>
  </si>
  <si>
    <t>265 Broadway_x000D_
Cambridge, MA 02139</t>
  </si>
  <si>
    <t>Squirrelwood is a consolidation and refinancing of several scattered site properties and new construction of 3 buildings</t>
  </si>
  <si>
    <t>Exterior envelope insulated beyond requirements of base Building Code (e.g. continuous air filtration barrier, effective air sealing, installation of minimally expanding spray foam insulation, etc.), Efficient building systems (e.g. high efficiency heating or hot water systems, heat-and light-saving devices, water conservation measures beyond those required by building code, etc.), Healthy indoor air quality (e.g. use of only low-VOC or no-VOC paints, no carpets unless designed to eliminate off-gassing, ducted provision of fresh air to apartments, proper ventilation using exhaust fans, etc.), Renewable energy (e.g. solar photovoltaics, solar thermal collectors for hot water, wind, bio-diesel, etc.)</t>
  </si>
  <si>
    <t xml:space="preserve">Cambridge Affordable Housing Trust </t>
  </si>
  <si>
    <t>Affordable Housing Trust Fund, MassHousing (other than Trust or Workforce Housing), Community Based Housing (CBH), MassHousing (Workforce Rental)</t>
  </si>
  <si>
    <t>Section 8</t>
  </si>
  <si>
    <t>Broadway Park</t>
  </si>
  <si>
    <t>240 Broadway_x000D_
Cambridge, MA 02139</t>
  </si>
  <si>
    <t xml:space="preserve">Broadway Park is a 15 unit affordable homeownership project near Kendall Square and job opportunities. </t>
  </si>
  <si>
    <t>None of the above</t>
  </si>
  <si>
    <t>Exterior envelope insulated beyond requirements of base Building Code (e.g. continuous air filtration barrier, effective air sealing, installation of minimally expanding spray foam insulation, etc.), Efficient building systems (e.g. high efficiency heating or hot water systems, heat-and light-saving devices, water conservation measures beyond those required by building code, etc.), Healthy indoor air quality (e.g. use of only low-VOC or no-VOC paints, no carpets unless designed to eliminate off-gassing, ducted provision of fresh air to apartments, proper ventilation using exhaust fans, etc.), Energy-efficient site design (e.g. orientation of buildings to maximize energy-efficiency and thermal performance, installation of systems for control of roof/site rainwater, use of native landscape plants, etc.), Renewable energy (e.g. solar photovoltaics, solar thermal collectors for hot water, wind, bio-diesel, etc.)</t>
  </si>
  <si>
    <t>Cambridge Affordable Housing Trust</t>
  </si>
  <si>
    <t>MassHousing (Workforce Homeownership)</t>
  </si>
  <si>
    <t>52 New Street</t>
  </si>
  <si>
    <t>52 New Street_x000D_
Cambridge, MA 02138</t>
  </si>
  <si>
    <t>52 New street is a rental development on a site in West cambridge JAS acquired in 2020</t>
  </si>
  <si>
    <t>Mixed-Income, None of the above</t>
  </si>
  <si>
    <t>Housing Stabilization Fund (HSF), Affordable Housing Trust Fund, State Low Income Housing Tax Credits, Mass Rental Voucher Program (MRVP), Commercial Area Transit Node Housing Program (CATNHP), MassHousing (Workforce Rental)</t>
  </si>
  <si>
    <t>24 Webster</t>
  </si>
  <si>
    <t>24 Webster Ave_x000D_
Somerville, MA 02143</t>
  </si>
  <si>
    <t>Rindge Commons Phase 2</t>
  </si>
  <si>
    <t>402 Rindge Ave_x000D_
Cambridge, MA 02140</t>
  </si>
  <si>
    <t xml:space="preserve">Rindge Phase 2 is a low income rental project on the 402 rindge parking lot focused on family sized units </t>
  </si>
  <si>
    <t>Exterior envelope insulated beyond requirements of base Building Code (e.g. continuous air filtration barrier, effective air sealing, installation of minimally expanding spray foam insulation, etc.), Efficient building systems (e.g. high efficiency heating or hot water systems, heat-and light-saving devices, water conservation measures beyond those required by building code, etc.), Energy-efficient site design (e.g. orientation of buildings to maximize energy-efficiency and thermal performance, installation of systems for control of roof/site rainwater, use of native landscape plants, etc.), Renewable energy (e.g. solar photovoltaics, solar thermal collectors for hot water, wind, bio-diesel, etc.)</t>
  </si>
  <si>
    <t>State HOME, Housing Stabilization Fund (HSF), Affordable Housing Trust Fund, State Low Income Housing Tax Credits, Community Based Housing (CBH)</t>
  </si>
  <si>
    <t>Lawrence CommunityWorks Inc.</t>
  </si>
  <si>
    <t>Island Parkside Phase I</t>
  </si>
  <si>
    <t>20-30 Island Street_x000D_
Lawrence, MA 01840</t>
  </si>
  <si>
    <t>Family Housing (multi-bedroom), Department of Mental Health clients, Department of Developmental Services clients</t>
  </si>
  <si>
    <t>Organization Equity, LISC, CEDAC, Brownfields Funds, Life Initiative, Other</t>
  </si>
  <si>
    <t>State HOME, Housing Stabilization Fund (HSF), Housing Innovations Fund (HIF), Affordable Housing Trust Fund, State Low Income Housing Tax Credits, MassDevelopment, Brownfields, Mass Rental Voucher Program (MRVP), Facilities Consolidation Fund (FCF), Community Based Housing (CBH), Transit Oriented Development (TOD) Program, Housing Preservation and Stabilization Trust Fund (HPSTF), State Historic Tax Credit, Massworks, Atty General’s Abandoned Housing Initiative</t>
  </si>
  <si>
    <t>MHP, LISC, Neighborworks America, The Life Initiative, Federal Home Loan Bank, Eastern Bank</t>
  </si>
  <si>
    <t>North Common Scattered Sites</t>
  </si>
  <si>
    <t>57 Newbury Street_x000D_
Lawrence, MA 01840</t>
  </si>
  <si>
    <t>Concept</t>
  </si>
  <si>
    <t>Organization Equity, Life Initiative</t>
  </si>
  <si>
    <t>Neighborworks America, The Life Initiative</t>
  </si>
  <si>
    <t>Lena Park CDC</t>
  </si>
  <si>
    <t>Olmsted Green Phase IV</t>
  </si>
  <si>
    <t>530 Morton Street_x000D_
Mattapan, MA 02126</t>
  </si>
  <si>
    <t>Mixed-Income, Former Homeless, Department of Mental Health clients</t>
  </si>
  <si>
    <t>New Boston Fund</t>
  </si>
  <si>
    <t>CEDAC, MHIC</t>
  </si>
  <si>
    <t>MassDevelopment, Massworks</t>
  </si>
  <si>
    <t>Bank of America</t>
  </si>
  <si>
    <t>Granite Lena Park</t>
  </si>
  <si>
    <t>Blue Hill Avenue and McClean Streets_x000D_
Dorchester, MA 02121</t>
  </si>
  <si>
    <t>Federal Historic Tax Credits, Section 8</t>
  </si>
  <si>
    <t>Olmsted Green Phase V</t>
  </si>
  <si>
    <t>530 Main Street_x000D_
Mattapan, MA 02126</t>
  </si>
  <si>
    <t>Madison Park CDC</t>
  </si>
  <si>
    <t>Haynes House</t>
  </si>
  <si>
    <t>735 Shawmut Avenue_x000D_
Roxbury, MA 02119</t>
  </si>
  <si>
    <t>Mixed-Income, Family Housing (multi-bedroom), Medically complex</t>
  </si>
  <si>
    <t>State HOME, MassHousing (other than Trust or Workforce Housing), Mass Rental Voucher Program (MRVP), Capital Improvement Preservation Fund (CIPF)</t>
  </si>
  <si>
    <t>2451 Washington Street</t>
  </si>
  <si>
    <t>2451 Washington Street_x000D_
Roxbury, MA 02119</t>
  </si>
  <si>
    <t>Organization Equity, Neighborworks America</t>
  </si>
  <si>
    <t>Local Inclusionary Zoning Funds</t>
  </si>
  <si>
    <t>Boston Private Bank and Trust</t>
  </si>
  <si>
    <t>Whittier Street Apartments</t>
  </si>
  <si>
    <t>1158 Tremont Street_x000D_
Roxbury, MA 02120</t>
  </si>
  <si>
    <t>Mixed-Income, Family Housing (multi-bedroom), Former Homeless</t>
  </si>
  <si>
    <t>Preservation of Affordable Housing, Boston Housing Authority</t>
  </si>
  <si>
    <t>Local or Regional HOME, Local Linkage</t>
  </si>
  <si>
    <t>State HOME, Affordable Housing Trust Fund, MassHousing (Workforce Rental)</t>
  </si>
  <si>
    <t>Federal Tax Credits (LIHTC), Section 8, Choice Neighborhood Grants</t>
  </si>
  <si>
    <t>Metro West Collaborative Development</t>
  </si>
  <si>
    <t>236 Auburn St.</t>
  </si>
  <si>
    <t>236 Auburn St._x000D_
Newton, MA 02458</t>
  </si>
  <si>
    <t>Family Housing (multi-bedroom), Department of Developmental Services clients</t>
  </si>
  <si>
    <t>CAN-DO , Barry Price Center</t>
  </si>
  <si>
    <t>Renewable energy (e.g. solar photovoltaics, solar thermal collectors for hot water, wind, bio-diesel, etc.), Enhanced accessibility (e.g. accessible units beyond those required, universal design features, visitability features, etc.)</t>
  </si>
  <si>
    <t>Community Based Housing (CBH)</t>
  </si>
  <si>
    <t>The Village Bank</t>
  </si>
  <si>
    <t>Glen Brook Way Phase I</t>
  </si>
  <si>
    <t>33 West St._x000D_
Medway, MA 02053</t>
  </si>
  <si>
    <t>Town of Medway</t>
  </si>
  <si>
    <t>State HOME, Affordable Housing Trust Fund, Community Based Housing (CBH)</t>
  </si>
  <si>
    <t>MHP, Eastern Bank</t>
  </si>
  <si>
    <t>Glen Brook Way Phase II</t>
  </si>
  <si>
    <t>31 West St._x000D_
Medway, MA 02053</t>
  </si>
  <si>
    <t>Mission Hill NHS</t>
  </si>
  <si>
    <t>P25 Phase 2</t>
  </si>
  <si>
    <t>1 Halleck Street_x000D_
Roxbury Crossing, MA 02120</t>
  </si>
  <si>
    <t>Family Housing (multi-bedroom), Former Homeless, Community Based Housing families and potential 811 individuals and families</t>
  </si>
  <si>
    <t>Exterior envelope insulated beyond requirements of base Building Code (e.g. continuous air filtration barrier, effective air sealing, installation of minimally expanding spray foam insulation, etc.), Healthy indoor air quality (e.g. use of only low-VOC or no-VOC paints, no carpets unless designed to eliminate off-gassing, ducted provision of fresh air to apartments, proper ventilation using exhaust fans, etc.), Energy-efficient site design (e.g. orientation of buildings to maximize energy-efficiency and thermal performance, installation of systems for control of roof/site rainwater, use of native landscape plants, etc.), Enhanced accessibility (e.g. accessible units beyond those required, universal design features, visitability features, etc.)</t>
  </si>
  <si>
    <t>CEDAC, Other</t>
  </si>
  <si>
    <t>Acquisition funding for entire site from BCLF/Life Initiative</t>
  </si>
  <si>
    <t>State HOME, Housing Stabilization Fund (HSF), Affordable Housing Trust Fund, State Low Income Housing Tax Credits, Community Based Housing (CBH), Commercial Area Transit Node Housing Program (CATNHP)</t>
  </si>
  <si>
    <t>Eastern Bank, Other Financial Institutions</t>
  </si>
  <si>
    <t>Boston Private</t>
  </si>
  <si>
    <t>Neighborhood of Affordable Housing (NOAH)</t>
  </si>
  <si>
    <t>Aileron I Homeownership</t>
  </si>
  <si>
    <t>131 Condor St_x000D_
East Boston, MA 02128</t>
  </si>
  <si>
    <t>Mixed-Income, Artists</t>
  </si>
  <si>
    <t>City of Boston</t>
  </si>
  <si>
    <t>Triple Decker refinance</t>
  </si>
  <si>
    <t>Multiple_x000D_
East Boston, MA 02128</t>
  </si>
  <si>
    <t>Mixed-Income, Former Homeless</t>
  </si>
  <si>
    <t>Neighborworks America</t>
  </si>
  <si>
    <t>MHP, Federal Home Loan Bank</t>
  </si>
  <si>
    <t>Ayer Commons</t>
  </si>
  <si>
    <t>65 Fitchburg Rd_x000D_
Ayer, MA 01432</t>
  </si>
  <si>
    <t>NeighborWorks Housing Solutions</t>
  </si>
  <si>
    <t>Germantown House</t>
  </si>
  <si>
    <t>71 Bicknell Street_x000D_
Quincy, MA 02169</t>
  </si>
  <si>
    <t>Single Person Occupancy, Department of Developmental Services clients</t>
  </si>
  <si>
    <t>work, Inc.</t>
  </si>
  <si>
    <t>Local Affordable Housing Trust Fund</t>
  </si>
  <si>
    <t>Facilities Consolidation Fund (FCF)</t>
  </si>
  <si>
    <t>National Housing Trust Fund</t>
  </si>
  <si>
    <t>Colonial Federal Savings Bank</t>
  </si>
  <si>
    <t>Marshfield Veterans House</t>
  </si>
  <si>
    <t>2033 Ocean Street_x000D_
Marshfield, MA 02050</t>
  </si>
  <si>
    <t>Adaptive Reuse</t>
  </si>
  <si>
    <t>Father Bill's Main Spring (service provider), Hall Keen Property Manager</t>
  </si>
  <si>
    <t>Housing Innovations Fund (HIF)</t>
  </si>
  <si>
    <t>Coastal Heritage Bank</t>
  </si>
  <si>
    <t>Copley Gardens</t>
  </si>
  <si>
    <t>105 Market Street_x000D_
Rockland, MA 02370</t>
  </si>
  <si>
    <t>State HOME, MassDevelopment</t>
  </si>
  <si>
    <t>Lender TBD</t>
  </si>
  <si>
    <t>Lincoln School Senior Housing</t>
  </si>
  <si>
    <t>70 Highland Street_x000D_
Brockton, MA 02301</t>
  </si>
  <si>
    <t>Efficient building systems (e.g. high efficiency heating or hot water systems, heat-and light-saving devices, water conservation measures beyond those required by building code, etc.), Healthy indoor air quality (e.g. use of only low-VOC or no-VOC paints, no carpets unless designed to eliminate off-gassing, ducted provision of fresh air to apartments, proper ventilation using exhaust fans, etc.), Enhanced accessibility (e.g. accessible units beyond those required, universal design features, visitability features, etc.)</t>
  </si>
  <si>
    <t>State Historic Tax Credit, Other</t>
  </si>
  <si>
    <t>State finance sources TBD - applied for state MRVP, PBS8, HOME, HSF, AHTF in Jan 2021</t>
  </si>
  <si>
    <t>Federal Tax Credits (LIHTC), Federal Historic Tax Credits</t>
  </si>
  <si>
    <t>MHP, Other Financial Institutions</t>
  </si>
  <si>
    <t>Rockland Trust Co. construction financing</t>
  </si>
  <si>
    <t>Lower Winter Street Apartments</t>
  </si>
  <si>
    <t>54-64 Winter Street_x000D_
Quincy, MA 02169</t>
  </si>
  <si>
    <t>Father Bill's Main Spring (service provider)</t>
  </si>
  <si>
    <t>Housing Innovations Fund (HIF), Mass Rental Voucher Program (MRVP)</t>
  </si>
  <si>
    <t>Section 8, National Housing Trust Fund</t>
  </si>
  <si>
    <t>NewVue Communities</t>
  </si>
  <si>
    <t>LTA 2020</t>
  </si>
  <si>
    <t>Multiple Properties_x000D_
Fitchburg, Leominster, Gardner, Athol, Clinton, MA 01420, 01453, 01440, 01331, 01510</t>
  </si>
  <si>
    <t>DHCD, City of Leominster, City of Fitchburg, Town of Athol, Town of Clinton, City of Gardner, Massachusetts Clean Energy Center</t>
  </si>
  <si>
    <t>Affordable Housing Trust Fund</t>
  </si>
  <si>
    <t>Carter School</t>
  </si>
  <si>
    <t>261 West St_x000D_
Leominster, MA 01453</t>
  </si>
  <si>
    <t>Family Housing (multi-bedroom), Former Homeless, CBH</t>
  </si>
  <si>
    <t>DHCD, Neighborworks America, City of Leominster, CEDAC, TD Bank (Housing for Everyone), MHP, MHIC</t>
  </si>
  <si>
    <t>Organization Equity, CEDAC, Neighborworks America</t>
  </si>
  <si>
    <t>State HOME, Housing Stabilization Fund (HSF), Housing Innovations Fund (HIF), Affordable Housing Trust Fund, State Low Income Housing Tax Credits, Mass Rental Voucher Program (MRVP), Community Based Housing (CBH), State Historic Tax Credit, Other</t>
  </si>
  <si>
    <t>For tax purposes, building was placed in service by 12/31/19</t>
  </si>
  <si>
    <t>Federal Tax Credits (LIHTC), Federal Historic Tax Credits, Section 8, Other</t>
  </si>
  <si>
    <t>MHP, Neighborworks America, MHIC</t>
  </si>
  <si>
    <t>LTA Ongoing</t>
  </si>
  <si>
    <t>Bigelow-Riverbend Schools</t>
  </si>
  <si>
    <t>125 Allen St_x000D_
184 Riverbend St_x000D_
Athol, MA 01331</t>
  </si>
  <si>
    <t>Elderly Housing, Family Housing (multi-bedroom)</t>
  </si>
  <si>
    <t>Town of Athol</t>
  </si>
  <si>
    <t>Housing Stabilization Fund (HSF), Affordable Housing Trust Fund, State Low Income Housing Tax Credits, MassHousing (Workforce Rental)</t>
  </si>
  <si>
    <t>North Shore CDC</t>
  </si>
  <si>
    <t>New Point Acquisition</t>
  </si>
  <si>
    <t>52 Peabody Street_x000D_
37 Ward Street_x000D_
Salem, MA 01970</t>
  </si>
  <si>
    <t>Housing Innovations Fund (HIF), Mass Rental Voucher Program (MRVP), State Historic Tax Credit</t>
  </si>
  <si>
    <t>Federal Tax Credits (LIHTC), Federal Historic Tax Credits, Section 8</t>
  </si>
  <si>
    <t>To be determined</t>
  </si>
  <si>
    <t>Merrimac</t>
  </si>
  <si>
    <t>Littles Court_x000D_
School Street_x000D_
Merrimac, MA 01860</t>
  </si>
  <si>
    <t>Nuestra Comunidad</t>
  </si>
  <si>
    <t>Bartlett Station Building D</t>
  </si>
  <si>
    <t>Lot D at 2565 Washington St_x000D_
Roxbury, MA 02119</t>
  </si>
  <si>
    <t>Preservation of Affordable Housing</t>
  </si>
  <si>
    <t>Organization Equity, LISC, Brownfields Funds, Neighborworks America</t>
  </si>
  <si>
    <t>Community Preservation Act Funds, Local Linkage, Local Inclusionary Zoning Funds</t>
  </si>
  <si>
    <t>Housing Stabilization Fund (HSF), Affordable Housing Trust Fund, State Low Income Housing Tax Credits, Brownfields, State Historic Tax Credit</t>
  </si>
  <si>
    <t>The debt and equity are being competitively bid at this time.</t>
  </si>
  <si>
    <t>OneHolyoke CDC</t>
  </si>
  <si>
    <t>278 Pine Street</t>
  </si>
  <si>
    <t>278 Pine Street_x000D_
Holyoke, MA 01040</t>
  </si>
  <si>
    <t>Family Housing</t>
  </si>
  <si>
    <t>PeoplesBank</t>
  </si>
  <si>
    <t>53 Elm Street</t>
  </si>
  <si>
    <t>53 Elm Street_x000D_
Holyoke, MA 01040</t>
  </si>
  <si>
    <t>None, Local or Regional HOME</t>
  </si>
  <si>
    <t>Federal Home Loan Bank, Other Financial Institutions</t>
  </si>
  <si>
    <t>PeoplesBank, FHLB AHP</t>
  </si>
  <si>
    <t>Somerville Community Corporation</t>
  </si>
  <si>
    <t>100 Homes 2020</t>
  </si>
  <si>
    <t>337 Somerville Avenue_x000D_
Somerville, MA 02143</t>
  </si>
  <si>
    <t>Acquisition and some moderate rehabilitation</t>
  </si>
  <si>
    <t>Mixed-Income, Family Housing (multi-bedroom), Former Homeless, Artists, Department of Mental Health clients</t>
  </si>
  <si>
    <t>MassDevelopment</t>
  </si>
  <si>
    <t>Winter Hill Bank &amp; East Boston Savings Bank</t>
  </si>
  <si>
    <t>Glen Street Condominiums</t>
  </si>
  <si>
    <t>163 Glen Street_x000D_
Somerville, MA 02143</t>
  </si>
  <si>
    <t>Douglas George</t>
  </si>
  <si>
    <t>Local or Regional HOME, Local Inclusionary Zoning Funds, Other</t>
  </si>
  <si>
    <t>City of Somerville Affordable Housing Trust</t>
  </si>
  <si>
    <t>East Boston Savings Bank</t>
  </si>
  <si>
    <t>Clarendon Hill</t>
  </si>
  <si>
    <t>34 North Street_x000D_
Somerville, MA 02143</t>
  </si>
  <si>
    <t>Preservation of Affordable Housing, Redgate, Somerville Housing Authority</t>
  </si>
  <si>
    <t>State HOME, MassHousing (other than Trust or Workforce Housing)</t>
  </si>
  <si>
    <t>Federal Home Loan Bank, Santander Bank</t>
  </si>
  <si>
    <t>South Boston NDC</t>
  </si>
  <si>
    <t>O'Connor Way Senior Housing</t>
  </si>
  <si>
    <t>5 Major Michael J. O' Connor Way_x000D_
South Boston, MA 02127</t>
  </si>
  <si>
    <t>Caritas Communities</t>
  </si>
  <si>
    <t>Organization Equity, Brownfields Funds</t>
  </si>
  <si>
    <t>Farnsworth, TD Bank</t>
  </si>
  <si>
    <t>South Middlesex Opportunity Council, Inc.</t>
  </si>
  <si>
    <t>30 Winfield St, Worcester</t>
  </si>
  <si>
    <t>30 Winfield St_x000D_
Worcester, MA 01610</t>
  </si>
  <si>
    <t>Former Homeless</t>
  </si>
  <si>
    <t>Massachusetts Housing &amp; Shelter Alliance</t>
  </si>
  <si>
    <t>Miller Innovation Fund</t>
  </si>
  <si>
    <t>226 Main Street, Leominster</t>
  </si>
  <si>
    <t>226 Main St_x000D_
Leominster, MA 01452</t>
  </si>
  <si>
    <t>Federal Home Loan Bank, MassHousing Center for Community Recovery Initiatives, North Brookfield Savings Bank</t>
  </si>
  <si>
    <t>North Brookfield Savings Bank</t>
  </si>
  <si>
    <t>94 Highland Ave</t>
  </si>
  <si>
    <t>94 Highland Ave_x000D_
Fitchburg, MA 01420</t>
  </si>
  <si>
    <t>MassHousing Center for Community Recovery Innovations, Avidia Bank, Health Foundation of Central Massachusetts</t>
  </si>
  <si>
    <t>Avidia Bank</t>
  </si>
  <si>
    <t>74-76 Andover St., Lowell</t>
  </si>
  <si>
    <t>74-76 Andover St._x000D_
Lowell, MA 01852</t>
  </si>
  <si>
    <t>City of Lowell, MA Housing &amp; Shelter Alliance, Lowell Housing Authority</t>
  </si>
  <si>
    <t>Local or Regional CDBG</t>
  </si>
  <si>
    <t>MHSA</t>
  </si>
  <si>
    <t>128-134 Westford St., Lowell</t>
  </si>
  <si>
    <t>128-134 Westford St._x000D_
Lowell, MA 01852</t>
  </si>
  <si>
    <t>MA Housing &amp; Shelter Alliance, City of Lowell, Lowell Housing Authority</t>
  </si>
  <si>
    <t>6 Wyman Street</t>
  </si>
  <si>
    <t>6 Wyman Street_x000D_
Worcester, MA 01610</t>
  </si>
  <si>
    <t>Original building suffered severe fire damage in 9/20; will be demoed &amp; rebuilt</t>
  </si>
  <si>
    <t>Exterior envelope insulated beyond requirements of base Building Code (e.g. continuous air filtration barrier, effective air sealing, installation of minimally expanding spray foam insulation, etc.), Efficient building systems (e.g. high efficiency heating or hot water systems, heat-and light-saving devices, water conservation measures beyond those required by building code, etc.)</t>
  </si>
  <si>
    <t>Insurance settlement</t>
  </si>
  <si>
    <t>Southwest Boston CDC</t>
  </si>
  <si>
    <t>Acquisition &amp; Opportunity Program Scattered Site 2020</t>
  </si>
  <si>
    <t>6 Westminster St., Hyde Park_x000D_
4345-4351 Washington St., Roslindale_x000D_
Hyde Park and Roslindale, Boston, MA 02131</t>
  </si>
  <si>
    <t>Acquisition</t>
  </si>
  <si>
    <t>Traggorth Companies; Robinson &amp; Cole; Boston Independent Condo-Milo Travoliero; CRC Builds-Jonathan Kaye</t>
  </si>
  <si>
    <t>City of Boston Acquisition Opportunity Program (AOP)</t>
  </si>
  <si>
    <t>Boston Community Capital or Loan Fund, The Property and Casualty Initiative, Other Private Sources</t>
  </si>
  <si>
    <t>CRC Builds- Jonathan Kaye</t>
  </si>
  <si>
    <t>The Neighborhood Developers</t>
  </si>
  <si>
    <t>571 Revere</t>
  </si>
  <si>
    <t>571 Revere Street_x000D_
Revere, MA 02151</t>
  </si>
  <si>
    <t>Organization Equity, LISC, Life Initiative</t>
  </si>
  <si>
    <t>State HOME, Housing Stabilization Fund (HSF), Affordable Housing Trust Fund, MassHousing (other than Trust or Workforce Housing), State Low Income Housing Tax Credits, Mass Rental Voucher Program (MRVP), Facilities Consolidation Fund (FCF), Community Based Housing (CBH), MassHousing (Workforce Rental)</t>
  </si>
  <si>
    <t>Santander Bank</t>
  </si>
  <si>
    <t>181 Chestnut</t>
  </si>
  <si>
    <t>181 Chestnut Ave_x000D_
Chelsea, MA 02150</t>
  </si>
  <si>
    <t>Making naturally occurring affordable housing, permanently deed-restricted affordable housing</t>
  </si>
  <si>
    <t>Mixed-Income, Department of Mental Health clients</t>
  </si>
  <si>
    <t>Organization Equity, LISC, CEDAC</t>
  </si>
  <si>
    <t>State HOME, Housing Stabilization Fund (HSF), Affordable Housing Trust Fund, MassHousing (other than Trust or Workforce Housing), Facilities Consolidation Fund (FCF), MassHousing (Workforce Rental)</t>
  </si>
  <si>
    <t>1005 Broadway</t>
  </si>
  <si>
    <t>1005 Broadway_x000D_
Chelsea, MA 02150</t>
  </si>
  <si>
    <t>Traggorth Companies</t>
  </si>
  <si>
    <t>State HOME, Housing Stabilization Fund (HSF), Affordable Housing Trust Fund, Community Based Housing (CBH)</t>
  </si>
  <si>
    <t>Webster Bank</t>
  </si>
  <si>
    <t>Chelsea Legacy Portfolio</t>
  </si>
  <si>
    <t>Various_x000D_
Chelsea, MA 02150</t>
  </si>
  <si>
    <t>Healthy indoor air quality (e.g. use of only low-VOC or no-VOC paints, no carpets unless designed to eliminate off-gassing, ducted provision of fresh air to apartments, proper ventilation using exhaust fans, etc.)</t>
  </si>
  <si>
    <t>Organization Equity, MHIC</t>
  </si>
  <si>
    <t>JP Morgan Chase</t>
  </si>
  <si>
    <t>25 Sixth Street</t>
  </si>
  <si>
    <t>25 Sixth Street_x000D_
Chelsea, MA 02150</t>
  </si>
  <si>
    <t>Family Housing (multi-bedroom), Department of Mental Health clients</t>
  </si>
  <si>
    <t>State HOME, Housing Stabilization Fund (HSF), Affordable Housing Trust Fund, State Low Income Housing Tax Credits, Facilities Consolidation Fund (FCF), Community Based Housing (CBH), MassHousing (Workforce Rental), MassHousing (Workforce Homeownership)</t>
  </si>
  <si>
    <t>Urban Edge Housing Corporation</t>
  </si>
  <si>
    <t>Holtzer Park</t>
  </si>
  <si>
    <t>137 Amory Street_x000D_
Jamaica Plain, MA 02119</t>
  </si>
  <si>
    <t>Neighborworks America, Life Initiative, Other</t>
  </si>
  <si>
    <t>Organization Loan</t>
  </si>
  <si>
    <t>Local or Regional HOME, Local Linkage, Local Inclusionary Zoning Funds</t>
  </si>
  <si>
    <t>State HOME, Housing Stabilization Fund (HSF), Housing Innovations Fund (HIF), Affordable Housing Trust Fund, State Low Income Housing Tax Credits, MassDevelopment, Brownfields, Mass Rental Voucher Program (MRVP), Facilities Consolidation Fund (FCF), Community Based Housing (CBH)</t>
  </si>
  <si>
    <t>MHIC, The Life Initiative, Federal Home Loan Bank, Citizens Bank, Other Financial Institutions</t>
  </si>
  <si>
    <t>Bancroft Dixwell</t>
  </si>
  <si>
    <t>1-11 Bancroft Street_x000D_
Roxbury, MA 02119</t>
  </si>
  <si>
    <t>CEDAC, Neighborworks America, Other</t>
  </si>
  <si>
    <t>Organizational Equity</t>
  </si>
  <si>
    <t>MassHousing (other than Trust or Workforce Housing), State Historic Tax Credit</t>
  </si>
  <si>
    <t>41-51 Walnut Park</t>
  </si>
  <si>
    <t>51 Walnut Park_x000D_
Roxbury, MA 02119</t>
  </si>
  <si>
    <t>None, Other</t>
  </si>
  <si>
    <t>Community Housing Capital (acquisition loan)</t>
  </si>
  <si>
    <t>Valley CDC</t>
  </si>
  <si>
    <t>Sergeant House</t>
  </si>
  <si>
    <t>82 Bridge Street_x000D_
Northampton, MA 01060</t>
  </si>
  <si>
    <t>Single Person Occupancy, Former Homeless, Department of Mental Health clients</t>
  </si>
  <si>
    <t>Local or Regional CDBG, Community Preservation Act Funds</t>
  </si>
  <si>
    <t>Housing Innovations Fund (HIF), Affordable Housing Trust Fund, Mass Rental Voucher Program (MRVP), Facilities Consolidation Fund (FCF)</t>
  </si>
  <si>
    <t xml:space="preserve">Amherst Supportive Studio Apartments </t>
  </si>
  <si>
    <t>132 Northampton Road_x000D_
Amherst, MA 01002</t>
  </si>
  <si>
    <t>Exterior envelope insulated beyond requirements of base Building Code (e.g. continuous air filtration barrier, effective air sealing, installation of minimally expanding spray foam insulation, etc.)</t>
  </si>
  <si>
    <t>Federal Tax Credits (LIHTC), Other</t>
  </si>
  <si>
    <t xml:space="preserve">Charlesbank Homes Foundation </t>
  </si>
  <si>
    <t xml:space="preserve">Sanderson Place  </t>
  </si>
  <si>
    <t>120 North Main Street_x000D_
Sunderland, MA 01375</t>
  </si>
  <si>
    <t>Elderly Housing, Former Homeless</t>
  </si>
  <si>
    <t xml:space="preserve">Rural Deve3lopment, Inc. </t>
  </si>
  <si>
    <t>Housing Stabilization Fund (HSF), Housing Innovations Fund (HIF), Affordable Housing Trust Fund, State Low Income Housing Tax Credits</t>
  </si>
  <si>
    <t xml:space="preserve">North Commons </t>
  </si>
  <si>
    <t>Ford Crossing_x000D_
Northampton, MA 01060</t>
  </si>
  <si>
    <t xml:space="preserve">The Community Builders </t>
  </si>
  <si>
    <t>State HOME, Housing Stabilization Fund (HSF), Affordable Housing Trust Fund, State Low Income Housing Tax Credits, Mass Rental Voucher Program (MRVP), Facilities Consolidation Fund (FCF), Community Based Housing (CBH), Massworks, MassHousing (Workforce Homeownership)</t>
  </si>
  <si>
    <t>Waterfront Historic Area League (WHALE)</t>
  </si>
  <si>
    <t>148 Hawthorn Street</t>
  </si>
  <si>
    <t>148 Hawthorn Street_x000D_
New Bedford, MA 02748</t>
  </si>
  <si>
    <t>Atty General’s Abandoned Housing Initiative</t>
  </si>
  <si>
    <t>Bristol County Savings Bank</t>
  </si>
  <si>
    <t>Veteran's Transition House</t>
  </si>
  <si>
    <t>1060 Pleasant Street_x000D_
New Bedford, MA 02748</t>
  </si>
  <si>
    <t>Veteran&amp;#039;s Transitional Housing</t>
  </si>
  <si>
    <t>Veterans Transition House non-profit</t>
  </si>
  <si>
    <t>305-307 Pleasant Street</t>
  </si>
  <si>
    <t>305-307 Pleasant Street_x000D_
New Bedford, MA 02748</t>
  </si>
  <si>
    <t>Hillman Firehouse</t>
  </si>
  <si>
    <t>109 Hillman Street_x000D_
New Bedford, MA 02748</t>
  </si>
  <si>
    <t>Energy-efficient site design (e.g. orientation of buildings to maximize energy-efficiency and thermal performance, installation of systems for control of roof/site rainwater, use of native landscape plants, etc.), Enhanced accessibility (e.g. accessible units beyond those required, universal design features, visitability features, etc.)</t>
  </si>
  <si>
    <t>State Historic Tax Credit, Community Scale Housing Initiative (CSHI)</t>
  </si>
  <si>
    <t>Way Finders</t>
  </si>
  <si>
    <t>Carlos Vega</t>
  </si>
  <si>
    <t>151-177 1/2 Walnut Street_x000D_
Holyoke, MA 01040</t>
  </si>
  <si>
    <t xml:space="preserve">Certificate of Occupancy for 8 units in 2020 - remaining 10 units under construction </t>
  </si>
  <si>
    <t>Family Housing (multi-bedroom), Farm workers</t>
  </si>
  <si>
    <t>Valley Housing</t>
  </si>
  <si>
    <t>Way Finders Development Capital Fund</t>
  </si>
  <si>
    <t>Housing Stabilization Fund (HSF)</t>
  </si>
  <si>
    <t>National Housing Trust Fund, Other</t>
  </si>
  <si>
    <t>USDA RD</t>
  </si>
  <si>
    <t>Rosewood Way</t>
  </si>
  <si>
    <t>586 Mill Street_x000D_
Agawam, MA 01001</t>
  </si>
  <si>
    <t>Housing Stabilization Fund (HSF), Affordable Housing Trust Fund, State Low Income Housing Tax Credits</t>
  </si>
  <si>
    <t>Other Financial Institutions, Other Private Sources</t>
  </si>
  <si>
    <t>TBD</t>
  </si>
  <si>
    <t>Plaza Apartments (fka The Park at Woodlawn)</t>
  </si>
  <si>
    <t>487 Newton Street_x000D_
South Hadley, MA 01075</t>
  </si>
  <si>
    <t>State HOME, Housing Stabilization Fund (HSF), Housing Innovations Fund (HIF), Affordable Housing Trust Fund, State Low Income Housing Tax Credits, Mass Rental Voucher Program (MRVP), Facilities Consolidation Fund (FCF)</t>
  </si>
  <si>
    <t>New Court Terrace/Rainville</t>
  </si>
  <si>
    <t>32,68,70,76,84-88_x000D_
Springfield, MA 01105</t>
  </si>
  <si>
    <t>Affordable housing</t>
  </si>
  <si>
    <t>Federal Historic Tax Credits, Other</t>
  </si>
  <si>
    <t>4% Federal Tax Credits (LIHTC) Bond</t>
  </si>
  <si>
    <t>Phase II Library Commons</t>
  </si>
  <si>
    <t>Appleton, Elm and Chestnut Street_x000D_
Holyoke, MA 01040</t>
  </si>
  <si>
    <t>100% Affordable Housing</t>
  </si>
  <si>
    <t>State HOME, Housing Stabilization Fund (HSF), Housing Innovations Fund (HIF), Affordable Housing Trust Fund, Housing Preservation and Stabilization Trust Fund (HPSTF), State Historic Tax Credit</t>
  </si>
  <si>
    <t>Greenstead Grove</t>
  </si>
  <si>
    <t>188 Fuller Street_x000D_
Ludlow, MA 01056</t>
  </si>
  <si>
    <t>Housing Stabilization Fund (HSF), State Low Income Housing Tax Credits</t>
  </si>
  <si>
    <t>Worcester Comm. Housing Resources, Inc.</t>
  </si>
  <si>
    <t>Hiscox Transitional</t>
  </si>
  <si>
    <t>6 Hiscox Street_x000D_
Worcester, MA 01610</t>
  </si>
  <si>
    <t>Rehab + new construction</t>
  </si>
  <si>
    <t>Ascentria Care Alliance</t>
  </si>
  <si>
    <t>insulation, construction waste recylcing, high efficiency space and water heating</t>
  </si>
  <si>
    <t>Affordable Housing Trust Fund, Community Scale Housing Initiative (CSHI)</t>
  </si>
  <si>
    <t>Tiny Homes Project</t>
  </si>
  <si>
    <t>TBD_x000D_
Worcester, MA TBD</t>
  </si>
  <si>
    <t>Unknown at this time but will seek a service provider</t>
  </si>
  <si>
    <t>insulation, construction waste recycling, high efficiency space and water heating</t>
  </si>
  <si>
    <t>Local or Regional CDBG, Other</t>
  </si>
  <si>
    <t>ESG</t>
  </si>
  <si>
    <t>Worcester Common Ground</t>
  </si>
  <si>
    <t>24 Merrick Street</t>
  </si>
  <si>
    <t>24 Merrick_x000D_
Worcester, MA 01609</t>
  </si>
  <si>
    <t>Youthbuild Worcester, Saint-Gobain, CertainTEED</t>
  </si>
  <si>
    <t>Brownfields Funds, Other</t>
  </si>
  <si>
    <t>Umass Memorial Anchor Mission Fund</t>
  </si>
  <si>
    <t>Charlesbank Homes; Berkshire Bank; Clinton Savings Bank</t>
  </si>
  <si>
    <t xml:space="preserve">Worcester East Side CDC </t>
  </si>
  <si>
    <t>12 Forbes St</t>
  </si>
  <si>
    <t>12 Forbes St._x000D_
Worcester, MA 01605</t>
  </si>
  <si>
    <t>Worcester East Side is working with Worcester Youth Build to complete new construction on a small 2-bedroom single family that will be put up for sale.</t>
  </si>
  <si>
    <t>City of Worcester and Worcester Youth Build</t>
  </si>
  <si>
    <t>Stafford Village Campus</t>
  </si>
  <si>
    <t>264 Stafford St._x000D_
Worcester, MA 01603</t>
  </si>
  <si>
    <t>The Village Campus has been approved under the Dover Amendment and will consist of 21 individual units and community house.  Supportive Services will be provided by Open Sky Community Service and will house the chronically homeless</t>
  </si>
  <si>
    <t>This project is a joint venture with CIVICO Development</t>
  </si>
  <si>
    <t>UMass Memorial Foundation</t>
  </si>
  <si>
    <t>Housing Stabilization Fund (HSF), Facilities Consolidation Fund (FCF), Housing Preservation and Stabilization Trust Fund (HPSTF), Other</t>
  </si>
  <si>
    <t>None, Federal Home Loan Bank, Other Private Sources</t>
  </si>
  <si>
    <t>45-47 Westminster, `7 Perkins, 147 Belmont</t>
  </si>
  <si>
    <t>45 Westminster, 17 Perkins_x000D_
147 Belmont_x000D_
Worcester, MA 01605</t>
  </si>
  <si>
    <t>Various Private Developers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</si>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</sst>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5" formatCode="_(&quot;$&quot;* #,##0_);_(&quot;$&quot;* \(#,##0\);_(&quot;$&quot;* &quot;-&quot;??_);_(@_)"/>
    <numFmt numFmtId="167" formatCode="_(* #,##0_);_(* \(#,##0\);_(* &quot;-&quot;??_);_(@_)"/>
  </numFmts>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15">
    <xf numFmtId="0" fontId="0" fillId="0" borderId="0" xfId="0"/>
    <xf numFmtId="0" fontId="0" fillId="0" borderId="0" xfId="0" applyAlignment="1">
      <alignment wrapText="1"/>
    </xf>
    <xf numFmtId="0" fontId="16" fillId="0" borderId="0" xfId="0" applyFont="1"/>
    <xf numFmtId="0" fontId="16" fillId="0" borderId="0" xfId="0" applyFont="1" applyAlignment="1">
      <alignment wrapText="1"/>
    </xf>
    <xf numFmtId="0" fontId="0" fillId="0" borderId="0" xfId="0" applyFill="1"/>
    <xf numFmtId="165" fontId="0" fillId="0" borderId="0" xfId="43" applyNumberFormat="1" applyFont="1"/>
    <xf numFmtId="165" fontId="0" fillId="0" borderId="0" xfId="43" applyNumberFormat="1" applyFont="1" applyFill="1"/>
    <xf numFmtId="165" fontId="16" fillId="0" borderId="0" xfId="43" applyNumberFormat="1" applyFont="1"/>
    <xf numFmtId="43" fontId="0" fillId="0" borderId="0" xfId="42" applyFont="1"/>
    <xf numFmtId="43" fontId="0" fillId="0" borderId="0" xfId="42" applyFont="1" applyFill="1"/>
    <xf numFmtId="167" fontId="0" fillId="0" borderId="0" xfId="42" applyNumberFormat="1" applyFont="1"/>
    <xf numFmtId="167" fontId="0" fillId="0" borderId="0" xfId="42" applyNumberFormat="1" applyFont="1" applyFill="1"/>
    <xf numFmtId="167" fontId="0" fillId="0" borderId="0" xfId="42" quotePrefix="1" applyNumberFormat="1" applyFont="1" applyAlignment="1">
      <alignment wrapText="1"/>
    </xf>
    <xf numFmtId="43" fontId="0" fillId="0" borderId="0" xfId="42" applyFont="1" applyAlignment="1">
      <alignment wrapText="1"/>
    </xf>
    <xf numFmtId="167" fontId="16" fillId="0" borderId="0" xfId="42" applyNumberFormat="1"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Currency" xfId="43"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56">
    <dxf>
      <numFmt numFmtId="167" formatCode="_(* #,##0_);_(* \(#,##0\);_(* &quot;-&quot;??_);_(@_)"/>
    </dxf>
    <dxf>
      <numFmt numFmtId="167" formatCode="_(* #,##0_);_(* \(#,##0\);_(* &quot;-&quot;??_);_(@_)"/>
    </dxf>
    <dxf>
      <numFmt numFmtId="167" formatCode="_(* #,##0_);_(* \(#,##0\);_(* &quot;-&quot;??_);_(@_)"/>
    </dxf>
    <dxf>
      <numFmt numFmtId="167" formatCode="_(* #,##0_);_(* \(#,##0\);_(* &quot;-&quot;??_);_(@_)"/>
    </dxf>
    <dxf>
      <numFmt numFmtId="167" formatCode="_(* #,##0_);_(* \(#,##0\);_(* &quot;-&quot;??_);_(@_)"/>
    </dxf>
    <dxf>
      <numFmt numFmtId="167" formatCode="_(* #,##0_);_(* \(#,##0\);_(* &quot;-&quot;??_);_(@_)"/>
    </dxf>
    <dxf>
      <numFmt numFmtId="167" formatCode="_(* #,##0_);_(* \(#,##0\);_(* &quot;-&quot;??_);_(@_)"/>
    </dxf>
    <dxf>
      <numFmt numFmtId="165" formatCode="_(&quot;$&quot;* #,##0_);_(&quot;$&quot;* \(#,##0\);_(&quot;$&quot;* &quot;-&quot;??_);_(@_)"/>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AT116" totalsRowCount="1" totalsRowDxfId="55">
  <autoFilter ref="A1:AT115" xr:uid="{00000000-0009-0000-0100-000001000000}"/>
  <sortState xmlns:xlrd2="http://schemas.microsoft.com/office/spreadsheetml/2017/richdata2" ref="A2:AT115">
    <sortCondition ref="A1:A115"/>
  </sortState>
  <tableColumns count="46">
    <tableColumn id="4" xr3:uid="{00000000-0010-0000-0000-000004000000}" name="Member" totalsRowLabel="Total" totalsRowDxfId="54"/>
    <tableColumn id="6" xr3:uid="{00000000-0010-0000-0000-000006000000}" name="Project Name" totalsRowDxfId="53"/>
    <tableColumn id="7" xr3:uid="{00000000-0010-0000-0000-000007000000}" name="What is the address of this project?" dataDxfId="52" totalsRowDxfId="51"/>
    <tableColumn id="8" xr3:uid="{00000000-0010-0000-0000-000008000000}" name="Which type of project are you reporting on?" totalsRowDxfId="50"/>
    <tableColumn id="9" xr3:uid="{00000000-0010-0000-0000-000009000000}" name="Is this project a scattered site?" totalsRowDxfId="49"/>
    <tableColumn id="10" xr3:uid="{00000000-0010-0000-0000-00000A000000}" name="What is the current development stage as of December 31st?" totalsRowDxfId="48"/>
    <tableColumn id="11" xr3:uid="{00000000-0010-0000-0000-00000B000000}" name="What is the actual or projected year of substantial completion?" totalsRowDxfId="47"/>
    <tableColumn id="12" xr3:uid="{00000000-0010-0000-0000-00000C000000}" name="What is the primary development strategy?" totalsRowDxfId="46"/>
    <tableColumn id="13" xr3:uid="{00000000-0010-0000-0000-00000D000000}" name="Please describe." totalsRowDxfId="45"/>
    <tableColumn id="14" xr3:uid="{00000000-0010-0000-0000-00000E000000}" name="What is the actual or projected total development cost for this project?" totalsRowFunction="custom" dataDxfId="7" totalsRowDxfId="44" dataCellStyle="Currency">
      <totalsRowFormula>SUM(Table1[What is the actual or projected total development cost for this project?])</totalsRowFormula>
    </tableColumn>
    <tableColumn id="15" xr3:uid="{00000000-0010-0000-0000-00000F000000}" name="Do you track MBE hard cost contracting percentages?" totalsRowDxfId="43"/>
    <tableColumn id="16" xr3:uid="{00000000-0010-0000-0000-000010000000}" name="Do you track MBE soft cost contracting percentages?" totalsRowDxfId="42"/>
    <tableColumn id="17" xr3:uid="{00000000-0010-0000-0000-000011000000}" name="Do you track WBE hard cost contracting percentages?" totalsRowDxfId="41"/>
    <tableColumn id="18" xr3:uid="{00000000-0010-0000-0000-000012000000}" name="What was the WBE soft cost contracting percentages?" totalsRowDxfId="40"/>
    <tableColumn id="19" xr3:uid="{00000000-0010-0000-0000-000013000000}" name="Did you track the percentage of job hours that went to people of color?" totalsRowDxfId="39"/>
    <tableColumn id="20" xr3:uid="{00000000-0010-0000-0000-000014000000}" name="Did you track the percentage of job hours that went to women?" totalsRowDxfId="38"/>
    <tableColumn id="21" xr3:uid="{00000000-0010-0000-0000-000015000000}" name="Did you track the percentage of job hours that went to local residents?" totalsRowDxfId="37"/>
    <tableColumn id="22" xr3:uid="{00000000-0010-0000-0000-000016000000}" name="What is the total number of units for this project?" totalsRowFunction="custom" dataDxfId="6" totalsRowDxfId="36" dataCellStyle="Comma">
      <totalsRowFormula>SUM(Table1[What is the total number of units for this project?])</totalsRowFormula>
    </tableColumn>
    <tableColumn id="2" xr3:uid="{B4C1FCAB-3E01-4D2D-A312-2C448DE98487}" name="Construction Jobs" totalsRowFunction="custom" totalsRowDxfId="35" dataCellStyle="Comma">
      <calculatedColumnFormula>R2*1.61</calculatedColumnFormula>
      <totalsRowFormula>SUM(Table1[Construction Jobs])</totalsRowFormula>
    </tableColumn>
    <tableColumn id="23" xr3:uid="{00000000-0010-0000-0000-000017000000}" name="How many are rental?" totalsRowFunction="custom" dataDxfId="5" totalsRowDxfId="34" dataCellStyle="Comma">
      <totalsRowFormula>SUM(Table1[How many are rental?])</totalsRowFormula>
    </tableColumn>
    <tableColumn id="24" xr3:uid="{00000000-0010-0000-0000-000018000000}" name="How many are homeownership units?" totalsRowFunction="custom" dataDxfId="4" totalsRowDxfId="33" dataCellStyle="Comma">
      <totalsRowFormula>SUM(Table1[How many are homeownership units?])</totalsRowFormula>
    </tableColumn>
    <tableColumn id="25" xr3:uid="{00000000-0010-0000-0000-000019000000}" name="How many units of another ownership type are included in this project?" totalsRowFunction="custom" totalsRowDxfId="32">
      <totalsRowFormula>SUM(Table1[How many units of another ownership type are included in this project?])</totalsRowFormula>
    </tableColumn>
    <tableColumn id="26" xr3:uid="{00000000-0010-0000-0000-00001A000000}" name="Please describe.2" totalsRowDxfId="31"/>
    <tableColumn id="27" xr3:uid="{00000000-0010-0000-0000-00001B000000}" name="Enter number of units: Less than or equal to 30% Area Median Income" totalsRowFunction="custom" dataDxfId="3" totalsRowDxfId="30" dataCellStyle="Comma">
      <totalsRowFormula>SUM(Table1[Enter number of units: Less than or equal to 30% Area Median Income])</totalsRowFormula>
    </tableColumn>
    <tableColumn id="28" xr3:uid="{00000000-0010-0000-0000-00001C000000}" name="Enter number of units: 31-60% Area Median Income" totalsRowFunction="custom" dataDxfId="2" totalsRowDxfId="29" dataCellStyle="Comma">
      <totalsRowFormula>SUM(Table1[Enter number of units: 31-60% Area Median Income])</totalsRowFormula>
    </tableColumn>
    <tableColumn id="29" xr3:uid="{00000000-0010-0000-0000-00001D000000}" name="Enter number of units: 61-80% Area Median Income" totalsRowFunction="custom" dataDxfId="1" totalsRowDxfId="28" dataCellStyle="Comma">
      <totalsRowFormula>SUM(Table1[Enter number of units: 61-80% Area Median Income])</totalsRowFormula>
    </tableColumn>
    <tableColumn id="30" xr3:uid="{00000000-0010-0000-0000-00001E000000}" name="Enter number of units: greater than or equal to 81% Area Median Income" totalsRowFunction="custom" dataDxfId="0" totalsRowDxfId="27" dataCellStyle="Comma">
      <totalsRowFormula>SUM(Table1[Enter number of units: greater than or equal to 81% Area Median Income])</totalsRowFormula>
    </tableColumn>
    <tableColumn id="31" xr3:uid="{00000000-0010-0000-0000-00001F000000}" name="Indicate other household characteristics targeted by this project." totalsRowDxfId="26"/>
    <tableColumn id="32" xr3:uid="{00000000-0010-0000-0000-000020000000}" name="List any partners that collaborated on this project." totalsRowDxfId="25"/>
    <tableColumn id="33" xr3:uid="{00000000-0010-0000-0000-000021000000}" name="Is this project currently or in the process of becoming smoke-free?" totalsRowDxfId="24"/>
    <tableColumn id="34" xr3:uid="{00000000-0010-0000-0000-000022000000}" name="Is this project located within one half (1/2) mile of major public transit with nearby services?" totalsRowDxfId="23"/>
    <tableColumn id="35" xr3:uid="{00000000-0010-0000-0000-000023000000}" name="Does this project incorporate environmentally sustainable development or operating strategies?" totalsRowDxfId="22"/>
    <tableColumn id="36" xr3:uid="{00000000-0010-0000-0000-000024000000}" name="Please specify these environmental strategies." totalsRowDxfId="21"/>
    <tableColumn id="37" xr3:uid="{00000000-0010-0000-0000-000025000000}" name="Describe any other environmentally-sustainable development, integrated design, or operating strategies included in this project." totalsRowDxfId="20"/>
    <tableColumn id="38" xr3:uid="{00000000-0010-0000-0000-000026000000}" name="Indicate any PREDEVELOPMENT finance sources for this project." totalsRowDxfId="19"/>
    <tableColumn id="39" xr3:uid="{00000000-0010-0000-0000-000027000000}" name="Please describe.3" totalsRowDxfId="18"/>
    <tableColumn id="40" xr3:uid="{00000000-0010-0000-0000-000028000000}" name="Indicate any MUNICIPAL finance sources for this project." totalsRowDxfId="17"/>
    <tableColumn id="41" xr3:uid="{00000000-0010-0000-0000-000029000000}" name="Please describe.4" totalsRowDxfId="16"/>
    <tableColumn id="42" xr3:uid="{00000000-0010-0000-0000-00002A000000}" name="Indicate any STATE finance sources for this project." totalsRowDxfId="15"/>
    <tableColumn id="43" xr3:uid="{00000000-0010-0000-0000-00002B000000}" name="Please describe.5" totalsRowDxfId="14"/>
    <tableColumn id="44" xr3:uid="{00000000-0010-0000-0000-00002C000000}" name="Indicate any FEDERAL finance sources for this project." totalsRowDxfId="13"/>
    <tableColumn id="45" xr3:uid="{00000000-0010-0000-0000-00002D000000}" name="Please describe.6" totalsRowDxfId="12"/>
    <tableColumn id="46" xr3:uid="{00000000-0010-0000-0000-00002E000000}" name="Indicate any PRIVATE finance sources for this project." totalsRowDxfId="11"/>
    <tableColumn id="47" xr3:uid="{00000000-0010-0000-0000-00002F000000}" name="Please describe the other financial institution(s)." totalsRowDxfId="10"/>
    <tableColumn id="48" xr3:uid="{00000000-0010-0000-0000-000030000000}" name="Please describe the other foundation(s)." totalsRowDxfId="9"/>
    <tableColumn id="49" xr3:uid="{00000000-0010-0000-0000-000031000000}" name="Please describe the other private source(s)." totalsRowFunction="count" totalsRowDxfId="8"/>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116"/>
  <sheetViews>
    <sheetView tabSelected="1" workbookViewId="0">
      <pane xSplit="1" topLeftCell="B1" activePane="topRight" state="frozen"/>
      <selection pane="topRight" activeCell="Y118" sqref="Y118"/>
    </sheetView>
  </sheetViews>
  <sheetFormatPr defaultRowHeight="14.25" x14ac:dyDescent="0.45"/>
  <cols>
    <col min="1" max="1" width="41.1328125" customWidth="1"/>
    <col min="2" max="2" width="15.1328125" customWidth="1"/>
    <col min="3" max="3" width="34.265625" customWidth="1"/>
    <col min="4" max="4" width="22.265625" customWidth="1"/>
    <col min="5" max="5" width="16.59765625" customWidth="1"/>
    <col min="6" max="6" width="32.86328125" customWidth="1"/>
    <col min="7" max="7" width="31.265625" customWidth="1"/>
    <col min="8" max="8" width="32.86328125" customWidth="1"/>
    <col min="9" max="9" width="17.59765625" customWidth="1"/>
    <col min="10" max="10" width="35" customWidth="1"/>
    <col min="11" max="11" width="27.265625" customWidth="1"/>
    <col min="12" max="12" width="26.3984375" customWidth="1"/>
    <col min="13" max="14" width="28.265625" customWidth="1"/>
    <col min="15" max="15" width="36.3984375" customWidth="1"/>
    <col min="16" max="16" width="31.265625" customWidth="1"/>
    <col min="17" max="17" width="34.265625" customWidth="1"/>
    <col min="18" max="19" width="25.265625" customWidth="1"/>
    <col min="20" max="20" width="22.3984375" customWidth="1"/>
    <col min="21" max="21" width="23.73046875" customWidth="1"/>
    <col min="22" max="22" width="35.59765625" customWidth="1"/>
    <col min="23" max="23" width="18.59765625" customWidth="1"/>
    <col min="24" max="24" width="34.265625" customWidth="1"/>
    <col min="25" max="25" width="28.3984375" customWidth="1"/>
    <col min="26" max="26" width="30.3984375" customWidth="1"/>
    <col min="27" max="27" width="34.86328125" customWidth="1"/>
    <col min="28" max="28" width="60" customWidth="1"/>
    <col min="29" max="29" width="46.86328125" customWidth="1"/>
    <col min="30" max="30" width="33.3984375" customWidth="1"/>
    <col min="31" max="31" width="44.3984375" customWidth="1"/>
    <col min="32" max="32" width="47" customWidth="1"/>
    <col min="33" max="33" width="44.3984375" customWidth="1"/>
    <col min="34" max="34" width="73.3984375" customWidth="1"/>
    <col min="35" max="35" width="59" customWidth="1"/>
    <col min="36" max="36" width="18.59765625" customWidth="1"/>
    <col min="37" max="37" width="52.73046875" customWidth="1"/>
    <col min="38" max="38" width="18.59765625" customWidth="1"/>
    <col min="39" max="39" width="47.73046875" customWidth="1"/>
    <col min="40" max="40" width="18.59765625" customWidth="1"/>
    <col min="41" max="41" width="50" customWidth="1"/>
    <col min="42" max="42" width="18.59765625" customWidth="1"/>
    <col min="43" max="43" width="49.86328125" customWidth="1"/>
    <col min="44" max="44" width="46.265625" customWidth="1"/>
    <col min="45" max="45" width="38.86328125" customWidth="1"/>
    <col min="46" max="46" width="41.59765625" customWidth="1"/>
  </cols>
  <sheetData>
    <row r="1" spans="1:46" ht="28.5" x14ac:dyDescent="0.45">
      <c r="A1" t="s">
        <v>0</v>
      </c>
      <c r="B1" t="s">
        <v>1</v>
      </c>
      <c r="C1" t="s">
        <v>2</v>
      </c>
      <c r="D1" s="1" t="s">
        <v>3</v>
      </c>
      <c r="E1" s="1" t="s">
        <v>4</v>
      </c>
      <c r="F1" s="1" t="s">
        <v>5</v>
      </c>
      <c r="G1" s="1" t="s">
        <v>6</v>
      </c>
      <c r="H1" s="1" t="s">
        <v>7</v>
      </c>
      <c r="I1" t="s">
        <v>8</v>
      </c>
      <c r="J1" s="1" t="s">
        <v>9</v>
      </c>
      <c r="K1" s="1" t="s">
        <v>10</v>
      </c>
      <c r="L1" s="1" t="s">
        <v>11</v>
      </c>
      <c r="M1" s="1" t="s">
        <v>12</v>
      </c>
      <c r="N1" s="1" t="s">
        <v>13</v>
      </c>
      <c r="O1" s="1" t="s">
        <v>14</v>
      </c>
      <c r="P1" s="1" t="s">
        <v>15</v>
      </c>
      <c r="Q1" s="1" t="s">
        <v>16</v>
      </c>
      <c r="R1" s="1" t="s">
        <v>17</v>
      </c>
      <c r="S1" s="1" t="s">
        <v>18</v>
      </c>
      <c r="T1" t="s">
        <v>19</v>
      </c>
      <c r="U1" s="1" t="s">
        <v>20</v>
      </c>
      <c r="V1" s="1" t="s">
        <v>21</v>
      </c>
      <c r="W1" t="s">
        <v>22</v>
      </c>
      <c r="X1" s="1" t="s">
        <v>23</v>
      </c>
      <c r="Y1" s="1" t="s">
        <v>24</v>
      </c>
      <c r="Z1" s="1" t="s">
        <v>25</v>
      </c>
      <c r="AA1" s="1" t="s">
        <v>26</v>
      </c>
      <c r="AB1" t="s">
        <v>27</v>
      </c>
      <c r="AC1" t="s">
        <v>28</v>
      </c>
      <c r="AD1" s="1" t="s">
        <v>29</v>
      </c>
      <c r="AE1" s="1" t="s">
        <v>30</v>
      </c>
      <c r="AF1" s="1" t="s">
        <v>31</v>
      </c>
      <c r="AG1" t="s">
        <v>32</v>
      </c>
      <c r="AH1" t="s">
        <v>33</v>
      </c>
      <c r="AI1" t="s">
        <v>34</v>
      </c>
      <c r="AJ1" t="s">
        <v>35</v>
      </c>
      <c r="AK1" t="s">
        <v>36</v>
      </c>
      <c r="AL1" t="s">
        <v>37</v>
      </c>
      <c r="AM1" t="s">
        <v>38</v>
      </c>
      <c r="AN1" t="s">
        <v>39</v>
      </c>
      <c r="AO1" t="s">
        <v>40</v>
      </c>
      <c r="AP1" t="s">
        <v>41</v>
      </c>
      <c r="AQ1" t="s">
        <v>42</v>
      </c>
      <c r="AR1" t="s">
        <v>43</v>
      </c>
      <c r="AS1" t="s">
        <v>44</v>
      </c>
      <c r="AT1" t="s">
        <v>45</v>
      </c>
    </row>
    <row r="2" spans="1:46" ht="28.5" x14ac:dyDescent="0.45">
      <c r="A2" t="s">
        <v>46</v>
      </c>
      <c r="B2" t="s">
        <v>47</v>
      </c>
      <c r="C2" s="1" t="s">
        <v>48</v>
      </c>
      <c r="D2" t="s">
        <v>49</v>
      </c>
      <c r="E2" t="s">
        <v>50</v>
      </c>
      <c r="F2" t="s">
        <v>51</v>
      </c>
      <c r="G2">
        <v>2020</v>
      </c>
      <c r="H2" t="s">
        <v>52</v>
      </c>
      <c r="J2" s="5">
        <v>3200000</v>
      </c>
      <c r="K2" t="s">
        <v>53</v>
      </c>
      <c r="L2" t="s">
        <v>53</v>
      </c>
      <c r="M2" t="s">
        <v>53</v>
      </c>
      <c r="N2" t="s">
        <v>53</v>
      </c>
      <c r="O2" t="s">
        <v>53</v>
      </c>
      <c r="P2" t="s">
        <v>53</v>
      </c>
      <c r="Q2" t="s">
        <v>53</v>
      </c>
      <c r="R2" s="10">
        <v>12</v>
      </c>
      <c r="S2" s="8">
        <f t="shared" ref="S2:S33" si="0">R2*1.61</f>
        <v>19.32</v>
      </c>
      <c r="T2" s="10">
        <v>12</v>
      </c>
      <c r="U2" s="10">
        <v>0</v>
      </c>
      <c r="V2">
        <v>0</v>
      </c>
      <c r="X2" s="10">
        <v>0</v>
      </c>
      <c r="Y2" s="10">
        <v>12</v>
      </c>
      <c r="Z2" s="10">
        <v>0</v>
      </c>
      <c r="AA2" s="10">
        <v>0</v>
      </c>
      <c r="AB2" t="s">
        <v>54</v>
      </c>
      <c r="AD2" t="s">
        <v>55</v>
      </c>
      <c r="AE2" t="s">
        <v>55</v>
      </c>
      <c r="AF2" t="s">
        <v>55</v>
      </c>
      <c r="AG2" t="s">
        <v>56</v>
      </c>
      <c r="AI2" t="s">
        <v>57</v>
      </c>
      <c r="AK2" t="s">
        <v>58</v>
      </c>
      <c r="AM2" t="s">
        <v>59</v>
      </c>
      <c r="AO2" t="s">
        <v>60</v>
      </c>
      <c r="AQ2" t="s">
        <v>61</v>
      </c>
    </row>
    <row r="3" spans="1:46" ht="28.5" x14ac:dyDescent="0.45">
      <c r="A3" t="s">
        <v>62</v>
      </c>
      <c r="B3" t="s">
        <v>63</v>
      </c>
      <c r="C3" s="1" t="s">
        <v>64</v>
      </c>
      <c r="D3" t="s">
        <v>49</v>
      </c>
      <c r="E3" t="s">
        <v>50</v>
      </c>
      <c r="F3" t="s">
        <v>65</v>
      </c>
      <c r="G3">
        <v>2021</v>
      </c>
      <c r="H3" t="s">
        <v>66</v>
      </c>
      <c r="J3" s="5">
        <v>17000000</v>
      </c>
      <c r="R3" s="10">
        <v>45</v>
      </c>
      <c r="S3" s="8">
        <f t="shared" si="0"/>
        <v>72.45</v>
      </c>
      <c r="T3" s="10">
        <v>45</v>
      </c>
      <c r="U3" s="10">
        <v>0</v>
      </c>
      <c r="V3">
        <v>0</v>
      </c>
      <c r="X3" s="10">
        <v>21</v>
      </c>
      <c r="Y3" s="10">
        <v>24</v>
      </c>
      <c r="Z3" s="10">
        <v>0</v>
      </c>
      <c r="AA3" s="10">
        <v>0</v>
      </c>
      <c r="AB3" t="s">
        <v>67</v>
      </c>
      <c r="AC3" t="s">
        <v>68</v>
      </c>
      <c r="AD3" t="s">
        <v>55</v>
      </c>
      <c r="AE3" t="s">
        <v>55</v>
      </c>
      <c r="AF3" t="s">
        <v>55</v>
      </c>
      <c r="AG3" t="s">
        <v>69</v>
      </c>
      <c r="AI3" t="s">
        <v>70</v>
      </c>
      <c r="AK3" t="s">
        <v>71</v>
      </c>
      <c r="AM3" t="s">
        <v>72</v>
      </c>
      <c r="AO3" t="s">
        <v>73</v>
      </c>
      <c r="AQ3" t="s">
        <v>74</v>
      </c>
    </row>
    <row r="4" spans="1:46" ht="28.5" x14ac:dyDescent="0.45">
      <c r="A4" t="s">
        <v>62</v>
      </c>
      <c r="B4" t="s">
        <v>75</v>
      </c>
      <c r="C4" s="1" t="s">
        <v>76</v>
      </c>
      <c r="D4" t="s">
        <v>49</v>
      </c>
      <c r="E4" t="s">
        <v>50</v>
      </c>
      <c r="F4" t="s">
        <v>77</v>
      </c>
      <c r="G4">
        <v>2022</v>
      </c>
      <c r="H4" t="s">
        <v>66</v>
      </c>
      <c r="J4" s="5">
        <v>4575000</v>
      </c>
      <c r="R4" s="10">
        <v>16</v>
      </c>
      <c r="S4" s="8">
        <f t="shared" si="0"/>
        <v>25.76</v>
      </c>
      <c r="T4" s="10">
        <v>16</v>
      </c>
      <c r="U4" s="10">
        <v>0</v>
      </c>
      <c r="V4">
        <v>0</v>
      </c>
      <c r="X4" s="10">
        <v>12</v>
      </c>
      <c r="Y4" s="10">
        <v>0</v>
      </c>
      <c r="Z4" s="10">
        <v>4</v>
      </c>
      <c r="AA4" s="10">
        <v>0</v>
      </c>
      <c r="AB4" t="s">
        <v>78</v>
      </c>
      <c r="AD4" t="s">
        <v>55</v>
      </c>
      <c r="AE4" t="s">
        <v>50</v>
      </c>
      <c r="AF4" t="s">
        <v>55</v>
      </c>
      <c r="AG4" t="s">
        <v>69</v>
      </c>
    </row>
    <row r="5" spans="1:46" ht="28.5" x14ac:dyDescent="0.45">
      <c r="A5" t="s">
        <v>62</v>
      </c>
      <c r="B5" t="s">
        <v>79</v>
      </c>
      <c r="C5" s="1" t="s">
        <v>80</v>
      </c>
      <c r="D5" t="s">
        <v>49</v>
      </c>
      <c r="E5" t="s">
        <v>50</v>
      </c>
      <c r="F5" t="s">
        <v>81</v>
      </c>
      <c r="G5">
        <v>2023</v>
      </c>
      <c r="H5" t="s">
        <v>66</v>
      </c>
      <c r="J5" s="5">
        <v>19000000</v>
      </c>
      <c r="R5" s="10">
        <v>49</v>
      </c>
      <c r="S5" s="8">
        <f t="shared" si="0"/>
        <v>78.89</v>
      </c>
      <c r="T5" s="10">
        <v>49</v>
      </c>
      <c r="U5" s="10">
        <v>0</v>
      </c>
      <c r="V5">
        <v>0</v>
      </c>
      <c r="X5" s="10">
        <v>15</v>
      </c>
      <c r="Y5" s="10">
        <v>34</v>
      </c>
      <c r="Z5" s="10">
        <v>0</v>
      </c>
      <c r="AA5" s="10">
        <v>0</v>
      </c>
      <c r="AB5" t="s">
        <v>82</v>
      </c>
      <c r="AC5" t="s">
        <v>83</v>
      </c>
      <c r="AD5" t="s">
        <v>55</v>
      </c>
      <c r="AE5" t="s">
        <v>55</v>
      </c>
      <c r="AF5" t="s">
        <v>55</v>
      </c>
      <c r="AG5" t="s">
        <v>69</v>
      </c>
      <c r="AI5" t="s">
        <v>84</v>
      </c>
      <c r="AK5" t="s">
        <v>71</v>
      </c>
      <c r="AM5" t="s">
        <v>85</v>
      </c>
      <c r="AO5" t="s">
        <v>86</v>
      </c>
      <c r="AQ5" t="s">
        <v>87</v>
      </c>
      <c r="AS5" t="s">
        <v>88</v>
      </c>
    </row>
    <row r="6" spans="1:46" ht="42.75" x14ac:dyDescent="0.45">
      <c r="A6" t="s">
        <v>89</v>
      </c>
      <c r="B6" t="s">
        <v>90</v>
      </c>
      <c r="C6" s="1" t="s">
        <v>91</v>
      </c>
      <c r="D6" t="s">
        <v>49</v>
      </c>
      <c r="E6" t="s">
        <v>55</v>
      </c>
      <c r="F6" t="s">
        <v>65</v>
      </c>
      <c r="G6">
        <v>2021</v>
      </c>
      <c r="H6" t="s">
        <v>52</v>
      </c>
      <c r="J6" s="5">
        <v>4273000</v>
      </c>
      <c r="R6" s="10">
        <v>7</v>
      </c>
      <c r="S6" s="8">
        <f t="shared" si="0"/>
        <v>11.270000000000001</v>
      </c>
      <c r="T6" s="10">
        <v>0</v>
      </c>
      <c r="U6" s="10">
        <v>7</v>
      </c>
      <c r="V6">
        <v>0</v>
      </c>
      <c r="W6" t="s">
        <v>92</v>
      </c>
      <c r="X6" s="10">
        <v>0</v>
      </c>
      <c r="Y6" s="10">
        <v>0</v>
      </c>
      <c r="Z6" s="10">
        <v>6</v>
      </c>
      <c r="AA6" s="10">
        <v>1</v>
      </c>
      <c r="AB6" t="s">
        <v>93</v>
      </c>
      <c r="AC6" t="s">
        <v>94</v>
      </c>
      <c r="AD6" t="s">
        <v>55</v>
      </c>
      <c r="AE6" t="s">
        <v>55</v>
      </c>
      <c r="AF6" t="s">
        <v>55</v>
      </c>
      <c r="AG6" t="s">
        <v>95</v>
      </c>
      <c r="AI6" t="s">
        <v>57</v>
      </c>
      <c r="AK6" t="s">
        <v>96</v>
      </c>
      <c r="AM6" t="s">
        <v>60</v>
      </c>
      <c r="AO6" t="s">
        <v>60</v>
      </c>
      <c r="AQ6" t="s">
        <v>97</v>
      </c>
      <c r="AS6" t="s">
        <v>98</v>
      </c>
      <c r="AT6" t="s">
        <v>99</v>
      </c>
    </row>
    <row r="7" spans="1:46" ht="57" x14ac:dyDescent="0.45">
      <c r="A7" t="s">
        <v>100</v>
      </c>
      <c r="B7" t="s">
        <v>101</v>
      </c>
      <c r="C7" s="1" t="s">
        <v>102</v>
      </c>
      <c r="D7" t="s">
        <v>49</v>
      </c>
      <c r="E7" t="s">
        <v>50</v>
      </c>
      <c r="F7" t="s">
        <v>65</v>
      </c>
      <c r="G7">
        <v>2021</v>
      </c>
      <c r="H7" t="s">
        <v>66</v>
      </c>
      <c r="J7" s="5">
        <v>7718487</v>
      </c>
      <c r="R7" s="10">
        <v>16</v>
      </c>
      <c r="S7" s="8">
        <f t="shared" si="0"/>
        <v>25.76</v>
      </c>
      <c r="T7" s="10">
        <v>0</v>
      </c>
      <c r="U7" s="10">
        <v>16</v>
      </c>
      <c r="V7">
        <v>0</v>
      </c>
      <c r="X7" s="10">
        <v>0</v>
      </c>
      <c r="Y7" s="10">
        <v>0</v>
      </c>
      <c r="Z7" s="10">
        <v>8</v>
      </c>
      <c r="AA7" s="10">
        <v>8</v>
      </c>
      <c r="AB7" t="s">
        <v>103</v>
      </c>
      <c r="AD7" t="s">
        <v>50</v>
      </c>
      <c r="AE7" t="s">
        <v>55</v>
      </c>
      <c r="AF7" t="s">
        <v>55</v>
      </c>
      <c r="AG7" t="s">
        <v>104</v>
      </c>
      <c r="AI7" t="s">
        <v>105</v>
      </c>
      <c r="AK7" t="s">
        <v>106</v>
      </c>
      <c r="AM7" t="s">
        <v>60</v>
      </c>
      <c r="AO7" t="s">
        <v>60</v>
      </c>
      <c r="AQ7" t="s">
        <v>107</v>
      </c>
    </row>
    <row r="8" spans="1:46" ht="57" x14ac:dyDescent="0.45">
      <c r="A8" t="s">
        <v>100</v>
      </c>
      <c r="B8" t="s">
        <v>108</v>
      </c>
      <c r="C8" s="1" t="s">
        <v>109</v>
      </c>
      <c r="D8" t="s">
        <v>49</v>
      </c>
      <c r="E8" t="s">
        <v>55</v>
      </c>
      <c r="F8" t="s">
        <v>65</v>
      </c>
      <c r="G8">
        <v>2021</v>
      </c>
      <c r="H8" t="s">
        <v>110</v>
      </c>
      <c r="J8" s="5">
        <v>19898465</v>
      </c>
      <c r="R8" s="10">
        <v>40</v>
      </c>
      <c r="S8" s="8">
        <f t="shared" si="0"/>
        <v>64.400000000000006</v>
      </c>
      <c r="T8" s="10">
        <v>40</v>
      </c>
      <c r="U8" s="10">
        <v>0</v>
      </c>
      <c r="V8">
        <v>0</v>
      </c>
      <c r="X8" s="10">
        <v>9</v>
      </c>
      <c r="Y8" s="10">
        <v>31</v>
      </c>
      <c r="Z8" s="10">
        <v>0</v>
      </c>
      <c r="AA8" s="10">
        <v>0</v>
      </c>
      <c r="AB8" t="s">
        <v>54</v>
      </c>
      <c r="AD8" t="s">
        <v>50</v>
      </c>
      <c r="AE8" t="s">
        <v>55</v>
      </c>
      <c r="AF8" t="s">
        <v>55</v>
      </c>
      <c r="AG8" t="s">
        <v>111</v>
      </c>
      <c r="AI8" t="s">
        <v>112</v>
      </c>
      <c r="AK8" t="s">
        <v>58</v>
      </c>
      <c r="AM8" t="s">
        <v>113</v>
      </c>
      <c r="AO8" t="s">
        <v>114</v>
      </c>
      <c r="AQ8" t="s">
        <v>115</v>
      </c>
    </row>
    <row r="9" spans="1:46" ht="42.75" x14ac:dyDescent="0.45">
      <c r="A9" t="s">
        <v>100</v>
      </c>
      <c r="B9" t="s">
        <v>116</v>
      </c>
      <c r="C9" s="1" t="s">
        <v>117</v>
      </c>
      <c r="D9" t="s">
        <v>49</v>
      </c>
      <c r="E9" t="s">
        <v>55</v>
      </c>
      <c r="F9" t="s">
        <v>65</v>
      </c>
      <c r="G9">
        <v>2023</v>
      </c>
      <c r="H9" t="s">
        <v>52</v>
      </c>
      <c r="J9" s="5">
        <v>24927628</v>
      </c>
      <c r="R9" s="10">
        <v>59</v>
      </c>
      <c r="S9" s="8">
        <f t="shared" si="0"/>
        <v>94.990000000000009</v>
      </c>
      <c r="T9" s="10">
        <v>59</v>
      </c>
      <c r="U9" s="10">
        <v>0</v>
      </c>
      <c r="V9">
        <v>0</v>
      </c>
      <c r="X9" s="10">
        <v>6</v>
      </c>
      <c r="Y9" s="10">
        <v>53</v>
      </c>
      <c r="Z9" s="10">
        <v>0</v>
      </c>
      <c r="AA9" s="10">
        <v>0</v>
      </c>
      <c r="AB9" t="s">
        <v>118</v>
      </c>
      <c r="AC9" t="s">
        <v>119</v>
      </c>
      <c r="AD9" t="s">
        <v>55</v>
      </c>
      <c r="AE9" t="s">
        <v>55</v>
      </c>
      <c r="AF9" t="s">
        <v>55</v>
      </c>
      <c r="AG9" t="s">
        <v>104</v>
      </c>
      <c r="AI9" t="s">
        <v>120</v>
      </c>
      <c r="AK9" t="s">
        <v>121</v>
      </c>
      <c r="AM9" t="s">
        <v>122</v>
      </c>
      <c r="AO9" t="s">
        <v>114</v>
      </c>
      <c r="AQ9" t="s">
        <v>123</v>
      </c>
    </row>
    <row r="10" spans="1:46" ht="28.5" x14ac:dyDescent="0.45">
      <c r="A10" t="s">
        <v>100</v>
      </c>
      <c r="B10" t="s">
        <v>124</v>
      </c>
      <c r="C10" s="1" t="s">
        <v>125</v>
      </c>
      <c r="D10" t="s">
        <v>49</v>
      </c>
      <c r="E10" t="s">
        <v>55</v>
      </c>
      <c r="F10" t="s">
        <v>77</v>
      </c>
      <c r="G10">
        <v>2024</v>
      </c>
      <c r="H10" t="s">
        <v>66</v>
      </c>
      <c r="J10" s="5">
        <v>20992000</v>
      </c>
      <c r="R10" s="10">
        <v>42</v>
      </c>
      <c r="S10" s="8">
        <f t="shared" si="0"/>
        <v>67.62</v>
      </c>
      <c r="T10" s="10">
        <v>42</v>
      </c>
      <c r="U10" s="10">
        <v>0</v>
      </c>
      <c r="V10">
        <v>0</v>
      </c>
      <c r="X10" s="10">
        <v>3</v>
      </c>
      <c r="Y10" s="10">
        <v>39</v>
      </c>
      <c r="Z10" s="10">
        <v>0</v>
      </c>
      <c r="AA10" s="10">
        <v>0</v>
      </c>
      <c r="AB10" t="s">
        <v>54</v>
      </c>
      <c r="AD10" t="s">
        <v>55</v>
      </c>
      <c r="AE10" t="s">
        <v>55</v>
      </c>
      <c r="AF10" t="s">
        <v>55</v>
      </c>
      <c r="AG10" t="s">
        <v>111</v>
      </c>
      <c r="AI10" t="s">
        <v>126</v>
      </c>
      <c r="AK10" t="s">
        <v>127</v>
      </c>
      <c r="AM10" t="s">
        <v>128</v>
      </c>
      <c r="AO10" t="s">
        <v>114</v>
      </c>
      <c r="AQ10" t="s">
        <v>129</v>
      </c>
    </row>
    <row r="11" spans="1:46" ht="42.75" x14ac:dyDescent="0.45">
      <c r="A11" t="s">
        <v>130</v>
      </c>
      <c r="B11" t="s">
        <v>131</v>
      </c>
      <c r="C11" s="1" t="s">
        <v>132</v>
      </c>
      <c r="D11" t="s">
        <v>49</v>
      </c>
      <c r="E11" t="s">
        <v>50</v>
      </c>
      <c r="F11" t="s">
        <v>65</v>
      </c>
      <c r="G11">
        <v>2021</v>
      </c>
      <c r="H11" t="s">
        <v>52</v>
      </c>
      <c r="J11" s="5">
        <v>1650000</v>
      </c>
      <c r="R11" s="10">
        <v>29</v>
      </c>
      <c r="S11" s="8">
        <f t="shared" si="0"/>
        <v>46.690000000000005</v>
      </c>
      <c r="T11" s="10">
        <v>29</v>
      </c>
      <c r="U11" s="10">
        <v>0</v>
      </c>
      <c r="V11">
        <v>0</v>
      </c>
      <c r="X11" s="10">
        <v>8</v>
      </c>
      <c r="Y11" s="10">
        <v>21</v>
      </c>
      <c r="Z11" s="10">
        <v>0</v>
      </c>
      <c r="AA11" s="10">
        <v>0</v>
      </c>
      <c r="AB11" t="s">
        <v>133</v>
      </c>
      <c r="AC11" t="s">
        <v>134</v>
      </c>
      <c r="AD11" t="s">
        <v>55</v>
      </c>
      <c r="AE11" t="s">
        <v>55</v>
      </c>
      <c r="AF11" t="s">
        <v>55</v>
      </c>
      <c r="AG11" t="s">
        <v>135</v>
      </c>
      <c r="AI11" t="s">
        <v>129</v>
      </c>
      <c r="AK11" t="s">
        <v>71</v>
      </c>
      <c r="AM11" t="s">
        <v>136</v>
      </c>
      <c r="AO11" t="s">
        <v>137</v>
      </c>
      <c r="AQ11" t="s">
        <v>129</v>
      </c>
    </row>
    <row r="12" spans="1:46" ht="28.5" x14ac:dyDescent="0.45">
      <c r="A12" t="s">
        <v>130</v>
      </c>
      <c r="B12" t="s">
        <v>138</v>
      </c>
      <c r="C12" s="1" t="s">
        <v>139</v>
      </c>
      <c r="D12" t="s">
        <v>49</v>
      </c>
      <c r="E12" t="s">
        <v>50</v>
      </c>
      <c r="F12" t="s">
        <v>81</v>
      </c>
      <c r="G12">
        <v>2022</v>
      </c>
      <c r="H12" t="s">
        <v>66</v>
      </c>
      <c r="J12" s="5">
        <v>14000000</v>
      </c>
      <c r="R12" s="10">
        <v>31</v>
      </c>
      <c r="S12" s="8">
        <f t="shared" si="0"/>
        <v>49.910000000000004</v>
      </c>
      <c r="T12" s="10">
        <v>31</v>
      </c>
      <c r="U12" s="10">
        <v>0</v>
      </c>
      <c r="V12">
        <v>0</v>
      </c>
      <c r="X12" s="10">
        <v>8</v>
      </c>
      <c r="Y12" s="10">
        <v>23</v>
      </c>
      <c r="Z12" s="10">
        <v>0</v>
      </c>
      <c r="AA12" s="10">
        <v>0</v>
      </c>
      <c r="AB12" t="s">
        <v>140</v>
      </c>
      <c r="AC12" t="s">
        <v>141</v>
      </c>
      <c r="AD12" t="s">
        <v>55</v>
      </c>
      <c r="AE12" t="s">
        <v>55</v>
      </c>
      <c r="AF12" t="s">
        <v>55</v>
      </c>
      <c r="AG12" t="s">
        <v>142</v>
      </c>
      <c r="AI12" t="s">
        <v>143</v>
      </c>
      <c r="AJ12" t="s">
        <v>144</v>
      </c>
      <c r="AK12" t="s">
        <v>143</v>
      </c>
      <c r="AL12" t="s">
        <v>144</v>
      </c>
      <c r="AM12" t="s">
        <v>145</v>
      </c>
      <c r="AO12" t="s">
        <v>146</v>
      </c>
      <c r="AQ12" t="s">
        <v>147</v>
      </c>
    </row>
    <row r="13" spans="1:46" ht="28.5" x14ac:dyDescent="0.45">
      <c r="A13" t="s">
        <v>130</v>
      </c>
      <c r="B13" t="s">
        <v>148</v>
      </c>
      <c r="C13" s="1" t="s">
        <v>149</v>
      </c>
      <c r="D13" t="s">
        <v>49</v>
      </c>
      <c r="E13" t="s">
        <v>50</v>
      </c>
      <c r="F13" t="s">
        <v>81</v>
      </c>
      <c r="G13">
        <v>2023</v>
      </c>
      <c r="H13" t="s">
        <v>66</v>
      </c>
      <c r="J13" s="5">
        <v>18000000</v>
      </c>
      <c r="R13" s="10">
        <v>60</v>
      </c>
      <c r="S13" s="8">
        <f t="shared" si="0"/>
        <v>96.600000000000009</v>
      </c>
      <c r="T13" s="10">
        <v>60</v>
      </c>
      <c r="U13" s="10">
        <v>0</v>
      </c>
      <c r="V13">
        <v>0</v>
      </c>
      <c r="X13" s="10">
        <v>12</v>
      </c>
      <c r="Y13" s="10">
        <v>48</v>
      </c>
      <c r="Z13" s="10">
        <v>0</v>
      </c>
      <c r="AA13" s="10">
        <v>0</v>
      </c>
      <c r="AB13" t="s">
        <v>140</v>
      </c>
      <c r="AC13" t="s">
        <v>150</v>
      </c>
      <c r="AD13" t="s">
        <v>55</v>
      </c>
      <c r="AE13" t="s">
        <v>55</v>
      </c>
      <c r="AF13" t="s">
        <v>55</v>
      </c>
      <c r="AG13" t="s">
        <v>142</v>
      </c>
      <c r="AI13" t="s">
        <v>143</v>
      </c>
      <c r="AJ13" t="s">
        <v>150</v>
      </c>
      <c r="AK13" t="s">
        <v>143</v>
      </c>
      <c r="AL13" t="s">
        <v>150</v>
      </c>
      <c r="AM13" t="s">
        <v>151</v>
      </c>
      <c r="AO13" t="s">
        <v>86</v>
      </c>
      <c r="AQ13" t="s">
        <v>60</v>
      </c>
    </row>
    <row r="14" spans="1:46" ht="28.5" x14ac:dyDescent="0.45">
      <c r="A14" t="s">
        <v>152</v>
      </c>
      <c r="B14" t="s">
        <v>153</v>
      </c>
      <c r="C14" s="1" t="s">
        <v>154</v>
      </c>
      <c r="D14" t="s">
        <v>49</v>
      </c>
      <c r="E14" t="s">
        <v>50</v>
      </c>
      <c r="F14" t="s">
        <v>81</v>
      </c>
      <c r="G14">
        <v>2023</v>
      </c>
      <c r="H14" t="s">
        <v>66</v>
      </c>
      <c r="J14" s="5">
        <v>20646909</v>
      </c>
      <c r="R14" s="10">
        <v>43</v>
      </c>
      <c r="S14" s="8">
        <f t="shared" si="0"/>
        <v>69.23</v>
      </c>
      <c r="T14" s="10">
        <v>43</v>
      </c>
      <c r="U14" s="10">
        <v>0</v>
      </c>
      <c r="V14">
        <v>0</v>
      </c>
      <c r="X14" s="10">
        <v>11</v>
      </c>
      <c r="Y14" s="10">
        <v>32</v>
      </c>
      <c r="Z14" s="10">
        <v>0</v>
      </c>
      <c r="AA14" s="10">
        <v>0</v>
      </c>
      <c r="AB14" t="s">
        <v>155</v>
      </c>
      <c r="AC14" t="s">
        <v>156</v>
      </c>
      <c r="AD14" t="s">
        <v>50</v>
      </c>
      <c r="AE14" t="s">
        <v>55</v>
      </c>
      <c r="AF14" t="s">
        <v>55</v>
      </c>
      <c r="AG14" t="s">
        <v>142</v>
      </c>
      <c r="AI14" t="s">
        <v>157</v>
      </c>
      <c r="AK14" t="s">
        <v>158</v>
      </c>
      <c r="AM14" t="s">
        <v>159</v>
      </c>
      <c r="AO14" t="s">
        <v>146</v>
      </c>
      <c r="AQ14" t="s">
        <v>123</v>
      </c>
    </row>
    <row r="15" spans="1:46" ht="28.5" x14ac:dyDescent="0.45">
      <c r="A15" t="s">
        <v>160</v>
      </c>
      <c r="B15" t="s">
        <v>161</v>
      </c>
      <c r="C15" s="1" t="s">
        <v>162</v>
      </c>
      <c r="D15" t="s">
        <v>49</v>
      </c>
      <c r="E15" t="s">
        <v>55</v>
      </c>
      <c r="F15" t="s">
        <v>81</v>
      </c>
      <c r="G15">
        <v>2023</v>
      </c>
      <c r="H15" t="s">
        <v>66</v>
      </c>
      <c r="J15" s="5">
        <v>7000000</v>
      </c>
      <c r="R15" s="10">
        <v>16</v>
      </c>
      <c r="S15" s="8">
        <f t="shared" si="0"/>
        <v>25.76</v>
      </c>
      <c r="T15" s="10">
        <v>2</v>
      </c>
      <c r="U15" s="10">
        <v>14</v>
      </c>
      <c r="V15">
        <v>0</v>
      </c>
      <c r="X15" s="10">
        <v>0</v>
      </c>
      <c r="Y15" s="10">
        <v>0</v>
      </c>
      <c r="Z15" s="10">
        <v>12</v>
      </c>
      <c r="AA15" s="10">
        <v>4</v>
      </c>
      <c r="AB15" t="s">
        <v>163</v>
      </c>
      <c r="AC15" t="s">
        <v>164</v>
      </c>
      <c r="AD15" t="s">
        <v>55</v>
      </c>
      <c r="AE15" t="s">
        <v>55</v>
      </c>
      <c r="AF15" t="s">
        <v>55</v>
      </c>
      <c r="AG15" t="s">
        <v>111</v>
      </c>
      <c r="AI15" t="s">
        <v>60</v>
      </c>
      <c r="AK15" t="s">
        <v>60</v>
      </c>
      <c r="AM15" t="s">
        <v>60</v>
      </c>
      <c r="AO15" t="s">
        <v>60</v>
      </c>
      <c r="AQ15" t="s">
        <v>165</v>
      </c>
    </row>
    <row r="16" spans="1:46" ht="28.5" x14ac:dyDescent="0.45">
      <c r="A16" t="s">
        <v>166</v>
      </c>
      <c r="B16" t="s">
        <v>167</v>
      </c>
      <c r="C16" s="1" t="s">
        <v>168</v>
      </c>
      <c r="D16" t="s">
        <v>49</v>
      </c>
      <c r="E16" t="s">
        <v>50</v>
      </c>
      <c r="F16" t="s">
        <v>81</v>
      </c>
      <c r="G16">
        <v>2023</v>
      </c>
      <c r="H16" t="s">
        <v>66</v>
      </c>
      <c r="J16" s="5">
        <v>15798787</v>
      </c>
      <c r="R16" s="10">
        <v>27</v>
      </c>
      <c r="S16" s="8">
        <f t="shared" si="0"/>
        <v>43.470000000000006</v>
      </c>
      <c r="T16" s="10">
        <v>27</v>
      </c>
      <c r="U16" s="10">
        <v>0</v>
      </c>
      <c r="V16">
        <v>0</v>
      </c>
      <c r="X16" s="10">
        <v>7</v>
      </c>
      <c r="Y16" s="10">
        <v>20</v>
      </c>
      <c r="Z16" s="10">
        <v>0</v>
      </c>
      <c r="AA16" s="10">
        <v>0</v>
      </c>
      <c r="AB16" t="s">
        <v>82</v>
      </c>
      <c r="AD16" t="s">
        <v>55</v>
      </c>
      <c r="AE16" t="s">
        <v>55</v>
      </c>
      <c r="AF16" t="s">
        <v>55</v>
      </c>
      <c r="AG16" t="s">
        <v>111</v>
      </c>
      <c r="AI16" t="s">
        <v>169</v>
      </c>
      <c r="AK16" t="s">
        <v>170</v>
      </c>
      <c r="AM16" t="s">
        <v>171</v>
      </c>
      <c r="AO16" t="s">
        <v>86</v>
      </c>
      <c r="AQ16" t="s">
        <v>172</v>
      </c>
    </row>
    <row r="17" spans="1:46" ht="28.5" x14ac:dyDescent="0.45">
      <c r="A17" t="s">
        <v>173</v>
      </c>
      <c r="B17" t="s">
        <v>174</v>
      </c>
      <c r="C17" s="1" t="s">
        <v>175</v>
      </c>
      <c r="D17" t="s">
        <v>49</v>
      </c>
      <c r="E17" t="s">
        <v>50</v>
      </c>
      <c r="F17" t="s">
        <v>51</v>
      </c>
      <c r="G17">
        <v>2020</v>
      </c>
      <c r="H17" t="s">
        <v>66</v>
      </c>
      <c r="J17" s="5">
        <v>2150000</v>
      </c>
      <c r="K17" t="s">
        <v>53</v>
      </c>
      <c r="L17" t="s">
        <v>53</v>
      </c>
      <c r="M17" t="s">
        <v>53</v>
      </c>
      <c r="N17" t="s">
        <v>53</v>
      </c>
      <c r="O17" t="s">
        <v>53</v>
      </c>
      <c r="P17" t="s">
        <v>53</v>
      </c>
      <c r="Q17" t="s">
        <v>53</v>
      </c>
      <c r="R17" s="10">
        <v>6</v>
      </c>
      <c r="S17" s="8">
        <f t="shared" si="0"/>
        <v>9.66</v>
      </c>
      <c r="T17" s="10">
        <v>6</v>
      </c>
      <c r="U17" s="10">
        <v>0</v>
      </c>
      <c r="V17">
        <v>0</v>
      </c>
      <c r="X17" s="10">
        <v>3</v>
      </c>
      <c r="Y17" s="10">
        <v>3</v>
      </c>
      <c r="Z17" s="10">
        <v>0</v>
      </c>
      <c r="AA17" s="10">
        <v>0</v>
      </c>
      <c r="AB17" t="s">
        <v>54</v>
      </c>
      <c r="AC17" t="s">
        <v>176</v>
      </c>
      <c r="AD17" t="s">
        <v>55</v>
      </c>
      <c r="AE17" t="s">
        <v>55</v>
      </c>
      <c r="AF17" t="s">
        <v>55</v>
      </c>
      <c r="AG17" t="s">
        <v>177</v>
      </c>
      <c r="AI17" t="s">
        <v>169</v>
      </c>
      <c r="AK17" t="s">
        <v>178</v>
      </c>
      <c r="AM17" t="s">
        <v>60</v>
      </c>
      <c r="AO17" t="s">
        <v>60</v>
      </c>
      <c r="AQ17" t="s">
        <v>60</v>
      </c>
    </row>
    <row r="18" spans="1:46" ht="28.5" x14ac:dyDescent="0.45">
      <c r="A18" t="s">
        <v>173</v>
      </c>
      <c r="B18" t="s">
        <v>179</v>
      </c>
      <c r="C18" s="1" t="s">
        <v>180</v>
      </c>
      <c r="D18" t="s">
        <v>49</v>
      </c>
      <c r="E18" t="s">
        <v>55</v>
      </c>
      <c r="F18" t="s">
        <v>51</v>
      </c>
      <c r="G18">
        <v>2020</v>
      </c>
      <c r="H18" t="s">
        <v>181</v>
      </c>
      <c r="J18" s="5">
        <v>240000</v>
      </c>
      <c r="K18" t="s">
        <v>53</v>
      </c>
      <c r="L18" t="s">
        <v>53</v>
      </c>
      <c r="M18" t="s">
        <v>53</v>
      </c>
      <c r="N18" t="s">
        <v>53</v>
      </c>
      <c r="O18" t="s">
        <v>53</v>
      </c>
      <c r="P18" t="s">
        <v>53</v>
      </c>
      <c r="Q18" t="s">
        <v>53</v>
      </c>
      <c r="R18" s="10">
        <v>1</v>
      </c>
      <c r="S18" s="8">
        <f t="shared" si="0"/>
        <v>1.61</v>
      </c>
      <c r="T18" s="10">
        <v>0</v>
      </c>
      <c r="U18" s="10">
        <v>1</v>
      </c>
      <c r="V18">
        <v>0</v>
      </c>
      <c r="W18" t="s">
        <v>182</v>
      </c>
      <c r="X18" s="10">
        <v>0</v>
      </c>
      <c r="Y18" s="10">
        <v>0</v>
      </c>
      <c r="Z18" s="10">
        <v>1</v>
      </c>
      <c r="AA18" s="10">
        <v>0</v>
      </c>
      <c r="AB18" t="s">
        <v>54</v>
      </c>
      <c r="AD18" t="s">
        <v>50</v>
      </c>
      <c r="AE18" t="s">
        <v>55</v>
      </c>
      <c r="AF18" t="s">
        <v>50</v>
      </c>
      <c r="AI18" t="s">
        <v>60</v>
      </c>
      <c r="AK18" t="s">
        <v>143</v>
      </c>
      <c r="AL18" t="s">
        <v>183</v>
      </c>
      <c r="AM18" t="s">
        <v>60</v>
      </c>
      <c r="AO18" t="s">
        <v>60</v>
      </c>
      <c r="AQ18" t="s">
        <v>60</v>
      </c>
    </row>
    <row r="19" spans="1:46" ht="28.5" x14ac:dyDescent="0.45">
      <c r="A19" t="s">
        <v>173</v>
      </c>
      <c r="B19" t="s">
        <v>184</v>
      </c>
      <c r="C19" s="1" t="s">
        <v>185</v>
      </c>
      <c r="D19" t="s">
        <v>49</v>
      </c>
      <c r="E19" t="s">
        <v>50</v>
      </c>
      <c r="F19" t="s">
        <v>81</v>
      </c>
      <c r="G19">
        <v>2022</v>
      </c>
      <c r="H19" t="s">
        <v>66</v>
      </c>
      <c r="J19" s="5">
        <v>20800000</v>
      </c>
      <c r="R19" s="10">
        <v>38</v>
      </c>
      <c r="S19" s="8">
        <f t="shared" si="0"/>
        <v>61.180000000000007</v>
      </c>
      <c r="T19" s="10">
        <v>38</v>
      </c>
      <c r="U19" s="10">
        <v>0</v>
      </c>
      <c r="V19">
        <v>0</v>
      </c>
      <c r="W19" t="s">
        <v>186</v>
      </c>
      <c r="X19" s="10">
        <v>10</v>
      </c>
      <c r="Y19" s="10">
        <v>28</v>
      </c>
      <c r="Z19" s="10">
        <v>0</v>
      </c>
      <c r="AA19" s="10">
        <v>0</v>
      </c>
      <c r="AB19" t="s">
        <v>133</v>
      </c>
      <c r="AD19" t="s">
        <v>55</v>
      </c>
      <c r="AE19" t="s">
        <v>55</v>
      </c>
      <c r="AF19" t="s">
        <v>55</v>
      </c>
      <c r="AG19" t="s">
        <v>187</v>
      </c>
      <c r="AI19" t="s">
        <v>57</v>
      </c>
      <c r="AK19" t="s">
        <v>188</v>
      </c>
      <c r="AM19" t="s">
        <v>189</v>
      </c>
      <c r="AO19" t="s">
        <v>86</v>
      </c>
      <c r="AQ19" t="s">
        <v>190</v>
      </c>
      <c r="AR19" t="s">
        <v>191</v>
      </c>
    </row>
    <row r="20" spans="1:46" ht="28.5" x14ac:dyDescent="0.45">
      <c r="A20" t="s">
        <v>173</v>
      </c>
      <c r="B20" t="s">
        <v>192</v>
      </c>
      <c r="C20" s="1" t="s">
        <v>193</v>
      </c>
      <c r="D20" t="s">
        <v>49</v>
      </c>
      <c r="E20" t="s">
        <v>50</v>
      </c>
      <c r="F20" t="s">
        <v>81</v>
      </c>
      <c r="G20">
        <v>2023</v>
      </c>
      <c r="H20" t="s">
        <v>66</v>
      </c>
      <c r="J20" s="5">
        <v>10200000</v>
      </c>
      <c r="R20" s="10">
        <v>23</v>
      </c>
      <c r="S20" s="8">
        <f t="shared" si="0"/>
        <v>37.03</v>
      </c>
      <c r="T20" s="10">
        <v>23</v>
      </c>
      <c r="U20" s="10">
        <v>0</v>
      </c>
      <c r="V20">
        <v>0</v>
      </c>
      <c r="W20" t="s">
        <v>194</v>
      </c>
      <c r="X20" s="10">
        <v>16</v>
      </c>
      <c r="Y20" s="10">
        <v>7</v>
      </c>
      <c r="Z20" s="10">
        <v>0</v>
      </c>
      <c r="AA20" s="10">
        <v>0</v>
      </c>
      <c r="AB20" t="s">
        <v>195</v>
      </c>
      <c r="AD20" t="s">
        <v>55</v>
      </c>
      <c r="AE20" t="s">
        <v>55</v>
      </c>
      <c r="AF20" t="s">
        <v>55</v>
      </c>
      <c r="AG20" t="s">
        <v>196</v>
      </c>
      <c r="AI20" t="s">
        <v>197</v>
      </c>
      <c r="AK20" t="s">
        <v>178</v>
      </c>
      <c r="AM20" t="s">
        <v>198</v>
      </c>
      <c r="AO20" t="s">
        <v>86</v>
      </c>
      <c r="AQ20" t="s">
        <v>199</v>
      </c>
    </row>
    <row r="21" spans="1:46" ht="28.5" x14ac:dyDescent="0.45">
      <c r="A21" t="s">
        <v>173</v>
      </c>
      <c r="B21" t="s">
        <v>200</v>
      </c>
      <c r="C21" s="1" t="s">
        <v>201</v>
      </c>
      <c r="D21" t="s">
        <v>49</v>
      </c>
      <c r="E21" t="s">
        <v>50</v>
      </c>
      <c r="F21" t="s">
        <v>81</v>
      </c>
      <c r="G21">
        <v>2024</v>
      </c>
      <c r="H21" t="s">
        <v>66</v>
      </c>
      <c r="J21" s="5">
        <v>19000000</v>
      </c>
      <c r="R21" s="10">
        <v>45</v>
      </c>
      <c r="S21" s="8">
        <f t="shared" si="0"/>
        <v>72.45</v>
      </c>
      <c r="T21" s="10">
        <v>45</v>
      </c>
      <c r="U21" s="10">
        <v>0</v>
      </c>
      <c r="V21">
        <v>0</v>
      </c>
      <c r="W21" t="s">
        <v>202</v>
      </c>
      <c r="X21" s="10">
        <v>16</v>
      </c>
      <c r="Y21" s="10">
        <v>29</v>
      </c>
      <c r="Z21" s="10">
        <v>0</v>
      </c>
      <c r="AA21" s="10">
        <v>0</v>
      </c>
      <c r="AB21" t="s">
        <v>140</v>
      </c>
      <c r="AD21" t="s">
        <v>55</v>
      </c>
      <c r="AE21" t="s">
        <v>50</v>
      </c>
      <c r="AF21" t="s">
        <v>55</v>
      </c>
      <c r="AG21" t="s">
        <v>203</v>
      </c>
      <c r="AI21" t="s">
        <v>204</v>
      </c>
      <c r="AJ21" t="s">
        <v>205</v>
      </c>
      <c r="AK21" t="s">
        <v>206</v>
      </c>
      <c r="AL21" t="s">
        <v>207</v>
      </c>
      <c r="AM21" t="s">
        <v>208</v>
      </c>
      <c r="AO21" t="s">
        <v>86</v>
      </c>
      <c r="AQ21" t="s">
        <v>209</v>
      </c>
      <c r="AR21" t="s">
        <v>210</v>
      </c>
    </row>
    <row r="22" spans="1:46" ht="28.5" x14ac:dyDescent="0.45">
      <c r="A22" t="s">
        <v>173</v>
      </c>
      <c r="B22" t="s">
        <v>211</v>
      </c>
      <c r="C22" s="1" t="s">
        <v>212</v>
      </c>
      <c r="D22" t="s">
        <v>49</v>
      </c>
      <c r="E22" t="s">
        <v>50</v>
      </c>
      <c r="F22" t="s">
        <v>77</v>
      </c>
      <c r="G22">
        <v>2025</v>
      </c>
      <c r="H22" t="s">
        <v>213</v>
      </c>
      <c r="J22" s="5">
        <v>8500000</v>
      </c>
      <c r="R22" s="10">
        <v>24</v>
      </c>
      <c r="S22" s="8">
        <f t="shared" si="0"/>
        <v>38.64</v>
      </c>
      <c r="T22" s="10">
        <v>24</v>
      </c>
      <c r="U22" s="10">
        <v>0</v>
      </c>
      <c r="V22">
        <v>0</v>
      </c>
      <c r="W22" t="s">
        <v>214</v>
      </c>
      <c r="X22" s="10">
        <v>23</v>
      </c>
      <c r="Y22" s="10">
        <v>0</v>
      </c>
      <c r="Z22" s="10">
        <v>0</v>
      </c>
      <c r="AA22" s="10">
        <v>1</v>
      </c>
      <c r="AB22" t="s">
        <v>215</v>
      </c>
      <c r="AC22" t="s">
        <v>216</v>
      </c>
      <c r="AD22" t="s">
        <v>55</v>
      </c>
      <c r="AE22" t="s">
        <v>55</v>
      </c>
      <c r="AF22" t="s">
        <v>55</v>
      </c>
      <c r="AG22" t="s">
        <v>217</v>
      </c>
      <c r="AI22" t="s">
        <v>218</v>
      </c>
      <c r="AK22" t="s">
        <v>58</v>
      </c>
      <c r="AM22" t="s">
        <v>219</v>
      </c>
      <c r="AO22" t="s">
        <v>114</v>
      </c>
      <c r="AQ22" t="s">
        <v>209</v>
      </c>
      <c r="AR22" t="s">
        <v>210</v>
      </c>
    </row>
    <row r="23" spans="1:46" ht="28.5" x14ac:dyDescent="0.45">
      <c r="A23" t="s">
        <v>173</v>
      </c>
      <c r="B23" t="s">
        <v>220</v>
      </c>
      <c r="C23" s="1" t="s">
        <v>185</v>
      </c>
      <c r="D23" t="s">
        <v>49</v>
      </c>
      <c r="E23" t="s">
        <v>50</v>
      </c>
      <c r="F23" t="s">
        <v>81</v>
      </c>
      <c r="G23">
        <v>2025</v>
      </c>
      <c r="H23" t="s">
        <v>66</v>
      </c>
      <c r="J23" s="5">
        <v>20000000</v>
      </c>
      <c r="R23" s="10">
        <v>39</v>
      </c>
      <c r="S23" s="8">
        <f t="shared" si="0"/>
        <v>62.790000000000006</v>
      </c>
      <c r="T23" s="10">
        <v>39</v>
      </c>
      <c r="U23" s="10">
        <v>0</v>
      </c>
      <c r="V23">
        <v>0</v>
      </c>
      <c r="X23" s="10">
        <v>10</v>
      </c>
      <c r="Y23" s="10">
        <v>29</v>
      </c>
      <c r="Z23" s="10">
        <v>0</v>
      </c>
      <c r="AA23" s="10">
        <v>0</v>
      </c>
      <c r="AB23" t="s">
        <v>133</v>
      </c>
      <c r="AD23" t="s">
        <v>55</v>
      </c>
      <c r="AE23" t="s">
        <v>55</v>
      </c>
      <c r="AF23" t="s">
        <v>55</v>
      </c>
      <c r="AG23" t="s">
        <v>221</v>
      </c>
      <c r="AI23" t="s">
        <v>218</v>
      </c>
      <c r="AK23" t="s">
        <v>188</v>
      </c>
      <c r="AM23" t="s">
        <v>222</v>
      </c>
      <c r="AO23" t="s">
        <v>86</v>
      </c>
      <c r="AQ23" t="s">
        <v>209</v>
      </c>
      <c r="AR23" t="s">
        <v>210</v>
      </c>
    </row>
    <row r="24" spans="1:46" ht="28.5" x14ac:dyDescent="0.45">
      <c r="A24" t="s">
        <v>223</v>
      </c>
      <c r="B24" t="s">
        <v>224</v>
      </c>
      <c r="C24" s="1" t="s">
        <v>225</v>
      </c>
      <c r="D24" t="s">
        <v>49</v>
      </c>
      <c r="E24" t="s">
        <v>50</v>
      </c>
      <c r="F24" t="s">
        <v>51</v>
      </c>
      <c r="G24">
        <v>2020</v>
      </c>
      <c r="H24" t="s">
        <v>66</v>
      </c>
      <c r="J24" s="5">
        <v>42000000</v>
      </c>
      <c r="K24">
        <v>19</v>
      </c>
      <c r="L24" t="s">
        <v>53</v>
      </c>
      <c r="M24">
        <v>17</v>
      </c>
      <c r="N24" t="s">
        <v>53</v>
      </c>
      <c r="O24">
        <v>60</v>
      </c>
      <c r="P24" t="s">
        <v>53</v>
      </c>
      <c r="Q24" t="s">
        <v>53</v>
      </c>
      <c r="R24" s="10">
        <v>98</v>
      </c>
      <c r="S24" s="8">
        <f t="shared" si="0"/>
        <v>157.78</v>
      </c>
      <c r="T24" s="10">
        <v>98</v>
      </c>
      <c r="U24" s="10">
        <v>0</v>
      </c>
      <c r="V24">
        <v>0</v>
      </c>
      <c r="X24" s="10">
        <v>10</v>
      </c>
      <c r="Y24" s="10">
        <v>50</v>
      </c>
      <c r="Z24" s="10">
        <v>21</v>
      </c>
      <c r="AA24" s="10">
        <v>17</v>
      </c>
      <c r="AB24" t="s">
        <v>226</v>
      </c>
      <c r="AC24" t="s">
        <v>227</v>
      </c>
      <c r="AD24" t="s">
        <v>55</v>
      </c>
      <c r="AE24" t="s">
        <v>55</v>
      </c>
      <c r="AF24" t="s">
        <v>55</v>
      </c>
      <c r="AG24" t="s">
        <v>142</v>
      </c>
      <c r="AI24" t="s">
        <v>228</v>
      </c>
      <c r="AJ24" t="s">
        <v>229</v>
      </c>
      <c r="AK24" t="s">
        <v>178</v>
      </c>
      <c r="AM24" t="s">
        <v>230</v>
      </c>
      <c r="AO24" t="s">
        <v>86</v>
      </c>
      <c r="AQ24" t="s">
        <v>231</v>
      </c>
      <c r="AT24" t="s">
        <v>232</v>
      </c>
    </row>
    <row r="25" spans="1:46" ht="28.5" x14ac:dyDescent="0.45">
      <c r="A25" t="s">
        <v>233</v>
      </c>
      <c r="B25" t="s">
        <v>234</v>
      </c>
      <c r="C25" s="1" t="s">
        <v>235</v>
      </c>
      <c r="D25" t="s">
        <v>49</v>
      </c>
      <c r="E25" t="s">
        <v>50</v>
      </c>
      <c r="F25" t="s">
        <v>51</v>
      </c>
      <c r="G25">
        <v>2020</v>
      </c>
      <c r="H25" t="s">
        <v>66</v>
      </c>
      <c r="J25" s="5">
        <v>2241361</v>
      </c>
      <c r="K25" t="s">
        <v>53</v>
      </c>
      <c r="L25" t="s">
        <v>53</v>
      </c>
      <c r="M25" t="s">
        <v>53</v>
      </c>
      <c r="N25" t="s">
        <v>53</v>
      </c>
      <c r="O25" t="s">
        <v>53</v>
      </c>
      <c r="P25" t="s">
        <v>53</v>
      </c>
      <c r="Q25" t="s">
        <v>53</v>
      </c>
      <c r="R25" s="10">
        <v>8</v>
      </c>
      <c r="S25" s="8">
        <f t="shared" si="0"/>
        <v>12.88</v>
      </c>
      <c r="T25" s="10">
        <v>8</v>
      </c>
      <c r="U25" s="10">
        <v>0</v>
      </c>
      <c r="V25">
        <v>0</v>
      </c>
      <c r="X25" s="10">
        <v>0</v>
      </c>
      <c r="Y25" s="10">
        <v>0</v>
      </c>
      <c r="Z25" s="10">
        <v>2</v>
      </c>
      <c r="AA25" s="10">
        <v>6</v>
      </c>
      <c r="AB25" t="s">
        <v>236</v>
      </c>
      <c r="AC25" t="s">
        <v>237</v>
      </c>
      <c r="AD25" t="s">
        <v>55</v>
      </c>
      <c r="AE25" t="s">
        <v>55</v>
      </c>
      <c r="AF25" t="s">
        <v>55</v>
      </c>
      <c r="AG25" t="s">
        <v>238</v>
      </c>
      <c r="AI25" t="s">
        <v>143</v>
      </c>
      <c r="AJ25" t="s">
        <v>239</v>
      </c>
      <c r="AK25" t="s">
        <v>240</v>
      </c>
      <c r="AL25" t="s">
        <v>241</v>
      </c>
      <c r="AM25" t="s">
        <v>242</v>
      </c>
      <c r="AO25" t="s">
        <v>60</v>
      </c>
      <c r="AQ25" t="s">
        <v>243</v>
      </c>
      <c r="AS25" t="s">
        <v>244</v>
      </c>
    </row>
    <row r="26" spans="1:46" ht="28.5" x14ac:dyDescent="0.45">
      <c r="A26" t="s">
        <v>233</v>
      </c>
      <c r="B26" t="s">
        <v>245</v>
      </c>
      <c r="C26" s="1" t="s">
        <v>246</v>
      </c>
      <c r="D26" t="s">
        <v>49</v>
      </c>
      <c r="E26" t="s">
        <v>50</v>
      </c>
      <c r="F26" t="s">
        <v>51</v>
      </c>
      <c r="G26">
        <v>2020</v>
      </c>
      <c r="H26" t="s">
        <v>66</v>
      </c>
      <c r="J26" s="5">
        <v>2612260</v>
      </c>
      <c r="K26">
        <v>31</v>
      </c>
      <c r="L26" t="s">
        <v>53</v>
      </c>
      <c r="M26">
        <v>31</v>
      </c>
      <c r="N26" t="s">
        <v>53</v>
      </c>
      <c r="O26" t="s">
        <v>53</v>
      </c>
      <c r="P26" t="s">
        <v>53</v>
      </c>
      <c r="Q26" t="s">
        <v>53</v>
      </c>
      <c r="R26" s="10">
        <v>8</v>
      </c>
      <c r="S26" s="8">
        <f t="shared" si="0"/>
        <v>12.88</v>
      </c>
      <c r="T26" s="10">
        <v>8</v>
      </c>
      <c r="U26" s="10">
        <v>0</v>
      </c>
      <c r="V26">
        <v>0</v>
      </c>
      <c r="W26" t="s">
        <v>247</v>
      </c>
      <c r="X26" s="10">
        <v>8</v>
      </c>
      <c r="Y26" s="10">
        <v>0</v>
      </c>
      <c r="Z26" s="10">
        <v>0</v>
      </c>
      <c r="AA26" s="10">
        <v>0</v>
      </c>
      <c r="AB26" t="s">
        <v>248</v>
      </c>
      <c r="AC26" t="s">
        <v>249</v>
      </c>
      <c r="AD26" t="s">
        <v>55</v>
      </c>
      <c r="AE26" t="s">
        <v>50</v>
      </c>
      <c r="AF26" t="s">
        <v>55</v>
      </c>
      <c r="AG26" t="s">
        <v>250</v>
      </c>
      <c r="AI26" t="s">
        <v>143</v>
      </c>
      <c r="AJ26" t="s">
        <v>251</v>
      </c>
      <c r="AK26" t="s">
        <v>71</v>
      </c>
      <c r="AM26" t="s">
        <v>252</v>
      </c>
      <c r="AO26" t="s">
        <v>60</v>
      </c>
      <c r="AQ26" t="s">
        <v>253</v>
      </c>
    </row>
    <row r="27" spans="1:46" ht="28.5" x14ac:dyDescent="0.45">
      <c r="A27" t="s">
        <v>233</v>
      </c>
      <c r="B27" t="s">
        <v>254</v>
      </c>
      <c r="C27" s="1" t="s">
        <v>255</v>
      </c>
      <c r="D27" t="s">
        <v>49</v>
      </c>
      <c r="E27" t="s">
        <v>50</v>
      </c>
      <c r="F27" t="s">
        <v>81</v>
      </c>
      <c r="G27">
        <v>2022</v>
      </c>
      <c r="H27" t="s">
        <v>66</v>
      </c>
      <c r="J27" s="5">
        <v>12000000</v>
      </c>
      <c r="R27" s="10">
        <v>30</v>
      </c>
      <c r="S27" s="8">
        <f t="shared" si="0"/>
        <v>48.300000000000004</v>
      </c>
      <c r="T27" s="10">
        <v>30</v>
      </c>
      <c r="U27" s="10">
        <v>0</v>
      </c>
      <c r="V27">
        <v>0</v>
      </c>
      <c r="X27" s="10">
        <v>5</v>
      </c>
      <c r="Y27" s="10">
        <v>25</v>
      </c>
      <c r="Z27" s="10">
        <v>0</v>
      </c>
      <c r="AA27" s="10">
        <v>0</v>
      </c>
      <c r="AB27" t="s">
        <v>54</v>
      </c>
      <c r="AC27" t="s">
        <v>256</v>
      </c>
      <c r="AD27" t="s">
        <v>55</v>
      </c>
      <c r="AE27" t="s">
        <v>55</v>
      </c>
      <c r="AF27" t="s">
        <v>55</v>
      </c>
      <c r="AG27" t="s">
        <v>238</v>
      </c>
      <c r="AI27" t="s">
        <v>60</v>
      </c>
      <c r="AK27" t="s">
        <v>71</v>
      </c>
      <c r="AM27" t="s">
        <v>257</v>
      </c>
      <c r="AO27" t="s">
        <v>86</v>
      </c>
      <c r="AQ27" t="s">
        <v>258</v>
      </c>
      <c r="AT27" t="s">
        <v>259</v>
      </c>
    </row>
    <row r="28" spans="1:46" ht="28.5" x14ac:dyDescent="0.45">
      <c r="A28" t="s">
        <v>233</v>
      </c>
      <c r="B28" t="s">
        <v>260</v>
      </c>
      <c r="C28" s="1" t="s">
        <v>261</v>
      </c>
      <c r="D28" t="s">
        <v>49</v>
      </c>
      <c r="E28" t="s">
        <v>50</v>
      </c>
      <c r="F28" t="s">
        <v>81</v>
      </c>
      <c r="G28">
        <v>2023</v>
      </c>
      <c r="H28" t="s">
        <v>66</v>
      </c>
      <c r="J28" s="5">
        <v>16000000</v>
      </c>
      <c r="R28" s="10">
        <v>51</v>
      </c>
      <c r="S28" s="8">
        <f t="shared" si="0"/>
        <v>82.11</v>
      </c>
      <c r="T28" s="10">
        <v>51</v>
      </c>
      <c r="U28" s="10">
        <v>0</v>
      </c>
      <c r="V28">
        <v>0</v>
      </c>
      <c r="X28" s="10">
        <v>5</v>
      </c>
      <c r="Y28" s="10">
        <v>46</v>
      </c>
      <c r="Z28" s="10">
        <v>0</v>
      </c>
      <c r="AA28" s="10">
        <v>0</v>
      </c>
      <c r="AB28" t="s">
        <v>54</v>
      </c>
      <c r="AC28" t="s">
        <v>262</v>
      </c>
      <c r="AD28" t="s">
        <v>55</v>
      </c>
      <c r="AE28" t="s">
        <v>55</v>
      </c>
      <c r="AF28" t="s">
        <v>55</v>
      </c>
      <c r="AG28" t="s">
        <v>238</v>
      </c>
      <c r="AI28" t="s">
        <v>60</v>
      </c>
      <c r="AK28" t="s">
        <v>71</v>
      </c>
      <c r="AM28" t="s">
        <v>257</v>
      </c>
      <c r="AO28" t="s">
        <v>86</v>
      </c>
      <c r="AQ28" t="s">
        <v>258</v>
      </c>
      <c r="AT28" t="s">
        <v>263</v>
      </c>
    </row>
    <row r="29" spans="1:46" ht="28.5" x14ac:dyDescent="0.45">
      <c r="A29" t="s">
        <v>233</v>
      </c>
      <c r="B29" t="s">
        <v>264</v>
      </c>
      <c r="C29" s="1" t="s">
        <v>265</v>
      </c>
      <c r="D29" t="s">
        <v>49</v>
      </c>
      <c r="E29" t="s">
        <v>50</v>
      </c>
      <c r="F29" t="s">
        <v>81</v>
      </c>
      <c r="G29">
        <v>2023</v>
      </c>
      <c r="H29" t="s">
        <v>66</v>
      </c>
      <c r="J29" s="5">
        <v>15813471</v>
      </c>
      <c r="R29" s="10">
        <v>39</v>
      </c>
      <c r="S29" s="8">
        <f t="shared" si="0"/>
        <v>62.790000000000006</v>
      </c>
      <c r="T29" s="10">
        <v>39</v>
      </c>
      <c r="U29" s="10">
        <v>0</v>
      </c>
      <c r="V29">
        <v>39</v>
      </c>
      <c r="X29" s="10">
        <v>7</v>
      </c>
      <c r="Y29" s="10">
        <v>32</v>
      </c>
      <c r="Z29" s="10">
        <v>0</v>
      </c>
      <c r="AA29" s="10">
        <v>0</v>
      </c>
      <c r="AB29" t="s">
        <v>54</v>
      </c>
      <c r="AC29" t="s">
        <v>266</v>
      </c>
      <c r="AD29" t="s">
        <v>55</v>
      </c>
      <c r="AE29" t="s">
        <v>55</v>
      </c>
      <c r="AF29" t="s">
        <v>55</v>
      </c>
      <c r="AG29" t="s">
        <v>238</v>
      </c>
      <c r="AI29" t="s">
        <v>57</v>
      </c>
      <c r="AK29" t="s">
        <v>240</v>
      </c>
      <c r="AL29" t="s">
        <v>267</v>
      </c>
      <c r="AM29" t="s">
        <v>257</v>
      </c>
      <c r="AO29" t="s">
        <v>86</v>
      </c>
      <c r="AQ29" t="s">
        <v>258</v>
      </c>
      <c r="AT29" t="s">
        <v>268</v>
      </c>
    </row>
    <row r="30" spans="1:46" ht="42.75" x14ac:dyDescent="0.45">
      <c r="A30" t="s">
        <v>269</v>
      </c>
      <c r="B30" t="s">
        <v>270</v>
      </c>
      <c r="C30" s="1" t="s">
        <v>271</v>
      </c>
      <c r="D30" t="s">
        <v>49</v>
      </c>
      <c r="E30" t="s">
        <v>50</v>
      </c>
      <c r="F30" t="s">
        <v>51</v>
      </c>
      <c r="G30">
        <v>2020</v>
      </c>
      <c r="H30" t="s">
        <v>213</v>
      </c>
      <c r="J30" s="5">
        <v>4569946</v>
      </c>
      <c r="K30">
        <v>2</v>
      </c>
      <c r="L30" t="s">
        <v>53</v>
      </c>
      <c r="M30">
        <v>1</v>
      </c>
      <c r="N30">
        <v>5</v>
      </c>
      <c r="O30" t="s">
        <v>53</v>
      </c>
      <c r="P30" t="s">
        <v>53</v>
      </c>
      <c r="Q30" t="s">
        <v>272</v>
      </c>
      <c r="R30" s="10">
        <v>9</v>
      </c>
      <c r="S30" s="8">
        <f t="shared" si="0"/>
        <v>14.49</v>
      </c>
      <c r="T30" s="10">
        <v>9</v>
      </c>
      <c r="U30" s="10">
        <v>0</v>
      </c>
      <c r="V30">
        <v>0</v>
      </c>
      <c r="X30" s="10">
        <v>5</v>
      </c>
      <c r="Y30" s="10">
        <v>4</v>
      </c>
      <c r="Z30" s="10">
        <v>0</v>
      </c>
      <c r="AA30" s="10">
        <v>0</v>
      </c>
      <c r="AB30" t="s">
        <v>133</v>
      </c>
      <c r="AD30" t="s">
        <v>55</v>
      </c>
      <c r="AE30" t="s">
        <v>55</v>
      </c>
      <c r="AF30" t="s">
        <v>55</v>
      </c>
      <c r="AG30" t="s">
        <v>69</v>
      </c>
      <c r="AK30" t="s">
        <v>273</v>
      </c>
      <c r="AM30" t="s">
        <v>274</v>
      </c>
      <c r="AQ30" t="s">
        <v>275</v>
      </c>
      <c r="AR30" t="s">
        <v>276</v>
      </c>
      <c r="AS30" t="s">
        <v>244</v>
      </c>
    </row>
    <row r="31" spans="1:46" ht="28.5" x14ac:dyDescent="0.45">
      <c r="A31" t="s">
        <v>277</v>
      </c>
      <c r="B31" t="s">
        <v>278</v>
      </c>
      <c r="C31" s="1" t="s">
        <v>279</v>
      </c>
      <c r="D31" t="s">
        <v>49</v>
      </c>
      <c r="E31" t="s">
        <v>50</v>
      </c>
      <c r="F31" t="s">
        <v>65</v>
      </c>
      <c r="G31">
        <v>2021</v>
      </c>
      <c r="H31" t="s">
        <v>213</v>
      </c>
      <c r="J31" s="5">
        <v>77167890</v>
      </c>
      <c r="R31" s="10">
        <v>146</v>
      </c>
      <c r="S31" s="8">
        <f t="shared" si="0"/>
        <v>235.06</v>
      </c>
      <c r="T31" s="10">
        <v>146</v>
      </c>
      <c r="U31" s="10">
        <v>0</v>
      </c>
      <c r="V31">
        <v>0</v>
      </c>
      <c r="X31" s="10">
        <v>146</v>
      </c>
      <c r="Y31" s="10">
        <v>0</v>
      </c>
      <c r="Z31" s="10">
        <v>0</v>
      </c>
      <c r="AA31" s="10">
        <v>0</v>
      </c>
      <c r="AB31" t="s">
        <v>54</v>
      </c>
      <c r="AD31" t="s">
        <v>55</v>
      </c>
      <c r="AE31" t="s">
        <v>55</v>
      </c>
      <c r="AF31" t="s">
        <v>55</v>
      </c>
      <c r="AG31" t="s">
        <v>280</v>
      </c>
      <c r="AI31" t="s">
        <v>281</v>
      </c>
      <c r="AK31" t="s">
        <v>60</v>
      </c>
      <c r="AM31" t="s">
        <v>282</v>
      </c>
      <c r="AN31" t="s">
        <v>283</v>
      </c>
      <c r="AO31" t="s">
        <v>284</v>
      </c>
      <c r="AQ31" t="s">
        <v>129</v>
      </c>
    </row>
    <row r="32" spans="1:46" ht="28.5" x14ac:dyDescent="0.45">
      <c r="A32" t="s">
        <v>285</v>
      </c>
      <c r="B32" t="s">
        <v>286</v>
      </c>
      <c r="C32" s="1" t="s">
        <v>287</v>
      </c>
      <c r="D32" t="s">
        <v>49</v>
      </c>
      <c r="E32" t="s">
        <v>50</v>
      </c>
      <c r="F32" t="s">
        <v>51</v>
      </c>
      <c r="G32">
        <v>2020</v>
      </c>
      <c r="H32" t="s">
        <v>52</v>
      </c>
      <c r="J32" s="5">
        <v>800000</v>
      </c>
      <c r="K32" t="s">
        <v>53</v>
      </c>
      <c r="L32" t="s">
        <v>53</v>
      </c>
      <c r="M32" t="s">
        <v>53</v>
      </c>
      <c r="N32" t="s">
        <v>53</v>
      </c>
      <c r="O32" t="s">
        <v>53</v>
      </c>
      <c r="P32" t="s">
        <v>53</v>
      </c>
      <c r="Q32" t="s">
        <v>53</v>
      </c>
      <c r="R32" s="10">
        <v>6</v>
      </c>
      <c r="S32" s="8">
        <f t="shared" si="0"/>
        <v>9.66</v>
      </c>
      <c r="T32" s="10">
        <v>6</v>
      </c>
      <c r="U32" s="10">
        <v>0</v>
      </c>
      <c r="V32">
        <v>0</v>
      </c>
      <c r="X32" s="10">
        <v>6</v>
      </c>
      <c r="Y32" s="10">
        <v>0</v>
      </c>
      <c r="Z32" s="10">
        <v>0</v>
      </c>
      <c r="AA32" s="10">
        <v>0</v>
      </c>
      <c r="AB32" t="s">
        <v>288</v>
      </c>
      <c r="AC32" t="s">
        <v>289</v>
      </c>
      <c r="AD32" t="s">
        <v>55</v>
      </c>
      <c r="AE32" t="s">
        <v>50</v>
      </c>
      <c r="AF32" t="s">
        <v>50</v>
      </c>
      <c r="AI32" t="s">
        <v>290</v>
      </c>
      <c r="AK32" t="s">
        <v>71</v>
      </c>
      <c r="AM32" t="s">
        <v>60</v>
      </c>
      <c r="AO32" t="s">
        <v>60</v>
      </c>
      <c r="AQ32" t="s">
        <v>258</v>
      </c>
      <c r="AT32" t="s">
        <v>291</v>
      </c>
    </row>
    <row r="33" spans="1:46" ht="28.5" x14ac:dyDescent="0.45">
      <c r="A33" t="s">
        <v>285</v>
      </c>
      <c r="B33" t="s">
        <v>292</v>
      </c>
      <c r="C33" s="1" t="s">
        <v>293</v>
      </c>
      <c r="D33" t="s">
        <v>49</v>
      </c>
      <c r="E33" t="s">
        <v>55</v>
      </c>
      <c r="F33" t="s">
        <v>51</v>
      </c>
      <c r="G33">
        <v>2020</v>
      </c>
      <c r="H33" t="s">
        <v>52</v>
      </c>
      <c r="J33" s="5">
        <v>1187500</v>
      </c>
      <c r="K33" t="s">
        <v>53</v>
      </c>
      <c r="L33" t="s">
        <v>53</v>
      </c>
      <c r="M33" t="s">
        <v>53</v>
      </c>
      <c r="N33" t="s">
        <v>53</v>
      </c>
      <c r="O33" t="s">
        <v>53</v>
      </c>
      <c r="P33" t="s">
        <v>53</v>
      </c>
      <c r="Q33" t="s">
        <v>53</v>
      </c>
      <c r="R33" s="10">
        <v>3</v>
      </c>
      <c r="S33" s="8">
        <f t="shared" si="0"/>
        <v>4.83</v>
      </c>
      <c r="T33" s="10">
        <v>3</v>
      </c>
      <c r="U33" s="10">
        <v>0</v>
      </c>
      <c r="V33">
        <v>0</v>
      </c>
      <c r="X33" s="10">
        <v>0</v>
      </c>
      <c r="Y33" s="10">
        <v>0</v>
      </c>
      <c r="Z33" s="10">
        <v>1</v>
      </c>
      <c r="AA33" s="10">
        <v>2</v>
      </c>
      <c r="AB33" t="s">
        <v>294</v>
      </c>
      <c r="AD33" t="s">
        <v>55</v>
      </c>
      <c r="AE33" t="s">
        <v>55</v>
      </c>
      <c r="AF33" t="s">
        <v>50</v>
      </c>
      <c r="AI33" t="s">
        <v>283</v>
      </c>
      <c r="AK33" t="s">
        <v>71</v>
      </c>
      <c r="AM33" t="s">
        <v>60</v>
      </c>
      <c r="AO33" t="s">
        <v>60</v>
      </c>
      <c r="AQ33" t="s">
        <v>258</v>
      </c>
      <c r="AT33" t="s">
        <v>295</v>
      </c>
    </row>
    <row r="34" spans="1:46" ht="28.5" x14ac:dyDescent="0.45">
      <c r="A34" t="s">
        <v>285</v>
      </c>
      <c r="B34" t="s">
        <v>296</v>
      </c>
      <c r="C34" s="1" t="s">
        <v>297</v>
      </c>
      <c r="D34" t="s">
        <v>49</v>
      </c>
      <c r="E34" t="s">
        <v>50</v>
      </c>
      <c r="F34" t="s">
        <v>51</v>
      </c>
      <c r="G34">
        <v>2020</v>
      </c>
      <c r="H34" t="s">
        <v>110</v>
      </c>
      <c r="J34" s="5">
        <v>1934377</v>
      </c>
      <c r="K34" t="s">
        <v>53</v>
      </c>
      <c r="L34" t="s">
        <v>53</v>
      </c>
      <c r="M34" t="s">
        <v>53</v>
      </c>
      <c r="N34" t="s">
        <v>53</v>
      </c>
      <c r="O34" t="s">
        <v>53</v>
      </c>
      <c r="P34" t="s">
        <v>53</v>
      </c>
      <c r="Q34" t="s">
        <v>53</v>
      </c>
      <c r="R34" s="10">
        <v>7</v>
      </c>
      <c r="S34" s="8">
        <f t="shared" ref="S34:S65" si="1">R34*1.61</f>
        <v>11.270000000000001</v>
      </c>
      <c r="T34" s="10">
        <v>7</v>
      </c>
      <c r="U34" s="10">
        <v>0</v>
      </c>
      <c r="V34">
        <v>0</v>
      </c>
      <c r="X34" s="10">
        <v>0</v>
      </c>
      <c r="Y34" s="10">
        <v>0</v>
      </c>
      <c r="Z34" s="10">
        <v>7</v>
      </c>
      <c r="AA34" s="10">
        <v>0</v>
      </c>
      <c r="AB34" t="s">
        <v>294</v>
      </c>
      <c r="AC34" t="s">
        <v>298</v>
      </c>
      <c r="AD34" t="s">
        <v>55</v>
      </c>
      <c r="AE34" t="s">
        <v>55</v>
      </c>
      <c r="AF34" t="s">
        <v>55</v>
      </c>
      <c r="AG34" t="s">
        <v>196</v>
      </c>
      <c r="AI34" t="s">
        <v>283</v>
      </c>
      <c r="AK34" t="s">
        <v>71</v>
      </c>
      <c r="AM34" t="s">
        <v>299</v>
      </c>
      <c r="AO34" t="s">
        <v>60</v>
      </c>
      <c r="AQ34" t="s">
        <v>258</v>
      </c>
      <c r="AT34" t="s">
        <v>300</v>
      </c>
    </row>
    <row r="35" spans="1:46" ht="28.5" x14ac:dyDescent="0.45">
      <c r="A35" t="s">
        <v>285</v>
      </c>
      <c r="B35" t="s">
        <v>301</v>
      </c>
      <c r="C35" s="1" t="s">
        <v>302</v>
      </c>
      <c r="D35" t="s">
        <v>49</v>
      </c>
      <c r="E35" t="s">
        <v>55</v>
      </c>
      <c r="F35" t="s">
        <v>51</v>
      </c>
      <c r="G35">
        <v>2020</v>
      </c>
      <c r="H35" t="s">
        <v>66</v>
      </c>
      <c r="J35" s="5">
        <v>2619000</v>
      </c>
      <c r="K35" t="s">
        <v>53</v>
      </c>
      <c r="L35" t="s">
        <v>53</v>
      </c>
      <c r="M35" t="s">
        <v>53</v>
      </c>
      <c r="N35" t="s">
        <v>53</v>
      </c>
      <c r="O35" t="s">
        <v>53</v>
      </c>
      <c r="P35" t="s">
        <v>53</v>
      </c>
      <c r="Q35" t="s">
        <v>53</v>
      </c>
      <c r="R35" s="10">
        <v>6</v>
      </c>
      <c r="S35" s="8">
        <f t="shared" si="1"/>
        <v>9.66</v>
      </c>
      <c r="T35" s="10">
        <v>0</v>
      </c>
      <c r="U35" s="10">
        <v>6</v>
      </c>
      <c r="V35">
        <v>0</v>
      </c>
      <c r="X35" s="10">
        <v>0</v>
      </c>
      <c r="Y35" s="10">
        <v>0</v>
      </c>
      <c r="Z35" s="10">
        <v>3</v>
      </c>
      <c r="AA35" s="10">
        <v>3</v>
      </c>
      <c r="AB35" t="s">
        <v>54</v>
      </c>
      <c r="AC35" t="s">
        <v>303</v>
      </c>
      <c r="AD35" t="s">
        <v>55</v>
      </c>
      <c r="AE35" t="s">
        <v>55</v>
      </c>
      <c r="AF35" t="s">
        <v>55</v>
      </c>
      <c r="AG35" t="s">
        <v>111</v>
      </c>
      <c r="AI35" t="s">
        <v>283</v>
      </c>
      <c r="AK35" t="s">
        <v>71</v>
      </c>
      <c r="AM35" t="s">
        <v>60</v>
      </c>
      <c r="AO35" t="s">
        <v>60</v>
      </c>
      <c r="AQ35" t="s">
        <v>258</v>
      </c>
      <c r="AT35" t="s">
        <v>304</v>
      </c>
    </row>
    <row r="36" spans="1:46" ht="28.5" x14ac:dyDescent="0.45">
      <c r="A36" t="s">
        <v>285</v>
      </c>
      <c r="B36" t="s">
        <v>305</v>
      </c>
      <c r="C36" s="1" t="s">
        <v>306</v>
      </c>
      <c r="D36" t="s">
        <v>49</v>
      </c>
      <c r="E36" t="s">
        <v>55</v>
      </c>
      <c r="F36" t="s">
        <v>81</v>
      </c>
      <c r="G36">
        <v>2022</v>
      </c>
      <c r="H36" t="s">
        <v>66</v>
      </c>
      <c r="J36" s="5">
        <v>670000</v>
      </c>
      <c r="R36" s="10">
        <v>2</v>
      </c>
      <c r="S36" s="8">
        <f t="shared" si="1"/>
        <v>3.22</v>
      </c>
      <c r="T36" s="10">
        <v>2</v>
      </c>
      <c r="U36" s="10">
        <v>0</v>
      </c>
      <c r="V36">
        <v>0</v>
      </c>
      <c r="X36" s="10">
        <v>0</v>
      </c>
      <c r="Y36" s="10">
        <v>0</v>
      </c>
      <c r="Z36" s="10">
        <v>1</v>
      </c>
      <c r="AA36" s="10">
        <v>1</v>
      </c>
      <c r="AB36" t="s">
        <v>307</v>
      </c>
      <c r="AC36" t="s">
        <v>308</v>
      </c>
      <c r="AD36" t="s">
        <v>55</v>
      </c>
      <c r="AE36" t="s">
        <v>55</v>
      </c>
      <c r="AF36" t="s">
        <v>55</v>
      </c>
      <c r="AG36" t="s">
        <v>142</v>
      </c>
      <c r="AI36" t="s">
        <v>283</v>
      </c>
      <c r="AK36" t="s">
        <v>71</v>
      </c>
      <c r="AM36" t="s">
        <v>60</v>
      </c>
      <c r="AO36" t="s">
        <v>60</v>
      </c>
      <c r="AQ36" t="s">
        <v>60</v>
      </c>
    </row>
    <row r="37" spans="1:46" ht="28.5" x14ac:dyDescent="0.45">
      <c r="A37" t="s">
        <v>285</v>
      </c>
      <c r="B37" t="s">
        <v>309</v>
      </c>
      <c r="C37" s="1" t="s">
        <v>310</v>
      </c>
      <c r="D37" t="s">
        <v>49</v>
      </c>
      <c r="E37" t="s">
        <v>50</v>
      </c>
      <c r="F37" t="s">
        <v>65</v>
      </c>
      <c r="G37">
        <v>2022</v>
      </c>
      <c r="H37" t="s">
        <v>66</v>
      </c>
      <c r="J37" s="5">
        <v>7008380</v>
      </c>
      <c r="R37" s="10">
        <v>20</v>
      </c>
      <c r="S37" s="8">
        <f t="shared" si="1"/>
        <v>32.200000000000003</v>
      </c>
      <c r="T37" s="10">
        <v>20</v>
      </c>
      <c r="U37" s="10">
        <v>0</v>
      </c>
      <c r="V37">
        <v>0</v>
      </c>
      <c r="X37" s="10">
        <v>2</v>
      </c>
      <c r="Y37" s="10">
        <v>14</v>
      </c>
      <c r="Z37" s="10">
        <v>4</v>
      </c>
      <c r="AA37" s="10">
        <v>0</v>
      </c>
      <c r="AB37" t="s">
        <v>307</v>
      </c>
      <c r="AC37" t="s">
        <v>311</v>
      </c>
      <c r="AD37" t="s">
        <v>55</v>
      </c>
      <c r="AE37" t="s">
        <v>55</v>
      </c>
      <c r="AF37" t="s">
        <v>55</v>
      </c>
      <c r="AG37" t="s">
        <v>142</v>
      </c>
      <c r="AI37" t="s">
        <v>283</v>
      </c>
      <c r="AK37" t="s">
        <v>71</v>
      </c>
      <c r="AM37" t="s">
        <v>312</v>
      </c>
      <c r="AO37" t="s">
        <v>60</v>
      </c>
      <c r="AQ37" t="s">
        <v>258</v>
      </c>
      <c r="AT37" t="s">
        <v>304</v>
      </c>
    </row>
    <row r="38" spans="1:46" ht="28.5" x14ac:dyDescent="0.45">
      <c r="A38" t="s">
        <v>285</v>
      </c>
      <c r="B38" t="s">
        <v>313</v>
      </c>
      <c r="C38" s="1" t="s">
        <v>314</v>
      </c>
      <c r="D38" t="s">
        <v>49</v>
      </c>
      <c r="E38" t="s">
        <v>55</v>
      </c>
      <c r="F38" t="s">
        <v>81</v>
      </c>
      <c r="G38">
        <v>2022</v>
      </c>
      <c r="H38" t="s">
        <v>110</v>
      </c>
      <c r="J38" s="5">
        <v>200000</v>
      </c>
      <c r="R38" s="10">
        <v>0</v>
      </c>
      <c r="S38" s="8">
        <f t="shared" si="1"/>
        <v>0</v>
      </c>
      <c r="T38" s="10">
        <v>0</v>
      </c>
      <c r="U38" s="10">
        <v>0</v>
      </c>
      <c r="V38">
        <v>0</v>
      </c>
      <c r="X38" s="10">
        <v>0</v>
      </c>
      <c r="Y38" s="10">
        <v>0</v>
      </c>
      <c r="Z38" s="10">
        <v>0</v>
      </c>
      <c r="AA38" s="10">
        <v>0</v>
      </c>
      <c r="AB38" t="s">
        <v>315</v>
      </c>
      <c r="AC38" t="s">
        <v>316</v>
      </c>
      <c r="AD38" t="s">
        <v>55</v>
      </c>
      <c r="AE38" t="s">
        <v>55</v>
      </c>
      <c r="AF38" t="s">
        <v>55</v>
      </c>
      <c r="AG38" t="s">
        <v>317</v>
      </c>
      <c r="AI38" t="s">
        <v>283</v>
      </c>
      <c r="AK38" t="s">
        <v>60</v>
      </c>
      <c r="AM38" t="s">
        <v>60</v>
      </c>
      <c r="AO38" t="s">
        <v>60</v>
      </c>
      <c r="AQ38" t="s">
        <v>258</v>
      </c>
      <c r="AT38" t="s">
        <v>318</v>
      </c>
    </row>
    <row r="39" spans="1:46" ht="28.5" x14ac:dyDescent="0.45">
      <c r="A39" t="s">
        <v>319</v>
      </c>
      <c r="B39" t="s">
        <v>320</v>
      </c>
      <c r="C39" s="1" t="s">
        <v>321</v>
      </c>
      <c r="D39" t="s">
        <v>49</v>
      </c>
      <c r="E39" t="s">
        <v>55</v>
      </c>
      <c r="F39" t="s">
        <v>65</v>
      </c>
      <c r="G39">
        <v>2021</v>
      </c>
      <c r="H39" t="s">
        <v>52</v>
      </c>
      <c r="J39" s="5">
        <v>91400000</v>
      </c>
      <c r="K39">
        <v>59</v>
      </c>
      <c r="L39" t="s">
        <v>53</v>
      </c>
      <c r="M39">
        <v>9</v>
      </c>
      <c r="N39" t="s">
        <v>53</v>
      </c>
      <c r="O39">
        <v>63</v>
      </c>
      <c r="P39">
        <v>5</v>
      </c>
      <c r="Q39">
        <v>43</v>
      </c>
      <c r="R39" s="10">
        <v>201</v>
      </c>
      <c r="S39" s="8">
        <f t="shared" si="1"/>
        <v>323.61</v>
      </c>
      <c r="T39" s="10">
        <v>201</v>
      </c>
      <c r="U39" s="10">
        <v>0</v>
      </c>
      <c r="V39">
        <v>0</v>
      </c>
      <c r="X39" s="10">
        <v>120</v>
      </c>
      <c r="Y39" s="10">
        <v>53</v>
      </c>
      <c r="Z39" s="10">
        <v>20</v>
      </c>
      <c r="AA39" s="10">
        <v>8</v>
      </c>
      <c r="AB39" t="s">
        <v>322</v>
      </c>
      <c r="AC39" t="s">
        <v>323</v>
      </c>
      <c r="AD39" t="s">
        <v>50</v>
      </c>
      <c r="AE39" t="s">
        <v>55</v>
      </c>
      <c r="AF39" t="s">
        <v>55</v>
      </c>
      <c r="AG39" t="s">
        <v>324</v>
      </c>
      <c r="AI39" t="s">
        <v>84</v>
      </c>
      <c r="AK39" t="s">
        <v>143</v>
      </c>
      <c r="AM39" t="s">
        <v>325</v>
      </c>
      <c r="AO39" t="s">
        <v>326</v>
      </c>
      <c r="AQ39" t="s">
        <v>327</v>
      </c>
      <c r="AS39" t="s">
        <v>328</v>
      </c>
    </row>
    <row r="40" spans="1:46" ht="28.5" x14ac:dyDescent="0.45">
      <c r="A40" t="s">
        <v>319</v>
      </c>
      <c r="B40" t="s">
        <v>329</v>
      </c>
      <c r="C40" s="1" t="s">
        <v>330</v>
      </c>
      <c r="D40" t="s">
        <v>49</v>
      </c>
      <c r="E40" t="s">
        <v>50</v>
      </c>
      <c r="F40" t="s">
        <v>65</v>
      </c>
      <c r="G40">
        <v>2021</v>
      </c>
      <c r="H40" t="s">
        <v>66</v>
      </c>
      <c r="J40" s="5">
        <v>4393000</v>
      </c>
      <c r="R40" s="10">
        <v>8</v>
      </c>
      <c r="S40" s="8">
        <f t="shared" si="1"/>
        <v>12.88</v>
      </c>
      <c r="T40" s="10">
        <v>0</v>
      </c>
      <c r="U40" s="10">
        <v>8</v>
      </c>
      <c r="V40">
        <v>0</v>
      </c>
      <c r="X40" s="10">
        <v>0</v>
      </c>
      <c r="Y40" s="10">
        <v>0</v>
      </c>
      <c r="Z40" s="10">
        <v>6</v>
      </c>
      <c r="AA40" s="10">
        <v>2</v>
      </c>
      <c r="AB40" t="s">
        <v>54</v>
      </c>
      <c r="AD40" t="s">
        <v>50</v>
      </c>
      <c r="AE40" t="s">
        <v>55</v>
      </c>
      <c r="AF40" t="s">
        <v>55</v>
      </c>
      <c r="AG40" t="s">
        <v>111</v>
      </c>
      <c r="AI40" t="s">
        <v>283</v>
      </c>
      <c r="AK40" t="s">
        <v>96</v>
      </c>
      <c r="AM40" t="s">
        <v>331</v>
      </c>
      <c r="AO40" t="s">
        <v>60</v>
      </c>
      <c r="AQ40" t="s">
        <v>332</v>
      </c>
      <c r="AR40" t="s">
        <v>333</v>
      </c>
      <c r="AS40" t="s">
        <v>334</v>
      </c>
      <c r="AT40" t="s">
        <v>335</v>
      </c>
    </row>
    <row r="41" spans="1:46" ht="28.5" x14ac:dyDescent="0.45">
      <c r="A41" t="s">
        <v>319</v>
      </c>
      <c r="B41" t="s">
        <v>336</v>
      </c>
      <c r="C41" s="1" t="s">
        <v>337</v>
      </c>
      <c r="D41" t="s">
        <v>49</v>
      </c>
      <c r="E41" t="s">
        <v>50</v>
      </c>
      <c r="F41" t="s">
        <v>65</v>
      </c>
      <c r="G41">
        <v>2021</v>
      </c>
      <c r="H41" t="s">
        <v>66</v>
      </c>
      <c r="J41" s="5">
        <v>17800000</v>
      </c>
      <c r="R41" s="10">
        <v>44</v>
      </c>
      <c r="S41" s="8">
        <f t="shared" si="1"/>
        <v>70.84</v>
      </c>
      <c r="T41" s="10">
        <v>44</v>
      </c>
      <c r="U41" s="10">
        <v>0</v>
      </c>
      <c r="V41">
        <v>0</v>
      </c>
      <c r="X41" s="10">
        <v>18</v>
      </c>
      <c r="Y41" s="10">
        <v>26</v>
      </c>
      <c r="Z41" s="10">
        <v>0</v>
      </c>
      <c r="AA41" s="10">
        <v>0</v>
      </c>
      <c r="AB41" t="s">
        <v>82</v>
      </c>
      <c r="AC41" t="s">
        <v>338</v>
      </c>
      <c r="AD41" t="s">
        <v>55</v>
      </c>
      <c r="AE41" t="s">
        <v>55</v>
      </c>
      <c r="AF41" t="s">
        <v>55</v>
      </c>
      <c r="AG41" t="s">
        <v>111</v>
      </c>
      <c r="AI41" t="s">
        <v>339</v>
      </c>
      <c r="AK41" t="s">
        <v>340</v>
      </c>
      <c r="AM41" t="s">
        <v>341</v>
      </c>
      <c r="AO41" t="s">
        <v>86</v>
      </c>
      <c r="AQ41" t="s">
        <v>342</v>
      </c>
      <c r="AR41" t="s">
        <v>343</v>
      </c>
    </row>
    <row r="42" spans="1:46" ht="28.5" x14ac:dyDescent="0.45">
      <c r="A42" t="s">
        <v>319</v>
      </c>
      <c r="B42" t="s">
        <v>344</v>
      </c>
      <c r="C42" s="1" t="s">
        <v>345</v>
      </c>
      <c r="D42" t="s">
        <v>49</v>
      </c>
      <c r="E42" t="s">
        <v>50</v>
      </c>
      <c r="F42" t="s">
        <v>65</v>
      </c>
      <c r="G42">
        <v>2021</v>
      </c>
      <c r="H42" t="s">
        <v>52</v>
      </c>
      <c r="J42" s="5">
        <v>75000000</v>
      </c>
      <c r="K42" t="s">
        <v>53</v>
      </c>
      <c r="L42" t="s">
        <v>53</v>
      </c>
      <c r="M42" t="s">
        <v>53</v>
      </c>
      <c r="N42" t="s">
        <v>53</v>
      </c>
      <c r="O42" t="s">
        <v>53</v>
      </c>
      <c r="P42" t="s">
        <v>53</v>
      </c>
      <c r="Q42" t="s">
        <v>53</v>
      </c>
      <c r="R42" s="10">
        <v>211</v>
      </c>
      <c r="S42" s="8">
        <f t="shared" si="1"/>
        <v>339.71000000000004</v>
      </c>
      <c r="T42" s="10">
        <v>211</v>
      </c>
      <c r="U42" s="10">
        <v>0</v>
      </c>
      <c r="V42">
        <v>0</v>
      </c>
      <c r="X42" s="10">
        <v>172</v>
      </c>
      <c r="Y42" s="10">
        <v>39</v>
      </c>
      <c r="Z42" s="10">
        <v>0</v>
      </c>
      <c r="AA42" s="10">
        <v>0</v>
      </c>
      <c r="AB42" t="s">
        <v>346</v>
      </c>
      <c r="AC42" t="s">
        <v>338</v>
      </c>
      <c r="AD42" t="s">
        <v>55</v>
      </c>
      <c r="AE42" t="s">
        <v>55</v>
      </c>
      <c r="AF42" t="s">
        <v>55</v>
      </c>
      <c r="AG42" t="s">
        <v>347</v>
      </c>
      <c r="AI42" t="s">
        <v>348</v>
      </c>
      <c r="AO42" t="s">
        <v>146</v>
      </c>
      <c r="AQ42" t="s">
        <v>61</v>
      </c>
    </row>
    <row r="43" spans="1:46" ht="28.5" x14ac:dyDescent="0.45">
      <c r="A43" t="s">
        <v>349</v>
      </c>
      <c r="B43" t="s">
        <v>350</v>
      </c>
      <c r="C43" s="1" t="s">
        <v>351</v>
      </c>
      <c r="D43" t="s">
        <v>49</v>
      </c>
      <c r="E43" t="s">
        <v>55</v>
      </c>
      <c r="F43" t="s">
        <v>65</v>
      </c>
      <c r="G43">
        <v>2021</v>
      </c>
      <c r="H43" t="s">
        <v>110</v>
      </c>
      <c r="J43" s="5">
        <v>35200000</v>
      </c>
      <c r="R43" s="10">
        <v>88</v>
      </c>
      <c r="S43" s="8">
        <f t="shared" si="1"/>
        <v>141.68</v>
      </c>
      <c r="T43" s="10">
        <v>88</v>
      </c>
      <c r="U43" s="10">
        <v>0</v>
      </c>
      <c r="V43">
        <v>0</v>
      </c>
      <c r="W43" t="s">
        <v>352</v>
      </c>
      <c r="X43" s="10">
        <v>8</v>
      </c>
      <c r="Y43" s="10">
        <v>70</v>
      </c>
      <c r="Z43" s="10">
        <v>5</v>
      </c>
      <c r="AA43" s="10">
        <v>5</v>
      </c>
      <c r="AB43" t="s">
        <v>103</v>
      </c>
      <c r="AD43" t="s">
        <v>55</v>
      </c>
      <c r="AE43" t="s">
        <v>55</v>
      </c>
      <c r="AF43" t="s">
        <v>55</v>
      </c>
      <c r="AG43" t="s">
        <v>353</v>
      </c>
      <c r="AI43" t="s">
        <v>60</v>
      </c>
      <c r="AK43" t="s">
        <v>143</v>
      </c>
      <c r="AL43" t="s">
        <v>354</v>
      </c>
      <c r="AM43" t="s">
        <v>355</v>
      </c>
      <c r="AO43" t="s">
        <v>356</v>
      </c>
      <c r="AQ43" t="s">
        <v>60</v>
      </c>
    </row>
    <row r="44" spans="1:46" ht="28.5" x14ac:dyDescent="0.45">
      <c r="A44" t="s">
        <v>349</v>
      </c>
      <c r="B44" t="s">
        <v>357</v>
      </c>
      <c r="C44" s="1" t="s">
        <v>358</v>
      </c>
      <c r="D44" t="s">
        <v>49</v>
      </c>
      <c r="E44" t="s">
        <v>50</v>
      </c>
      <c r="F44" t="s">
        <v>81</v>
      </c>
      <c r="G44">
        <v>2023</v>
      </c>
      <c r="H44" t="s">
        <v>66</v>
      </c>
      <c r="J44" s="5">
        <v>8800000</v>
      </c>
      <c r="R44" s="10">
        <v>15</v>
      </c>
      <c r="S44" s="8">
        <f t="shared" si="1"/>
        <v>24.150000000000002</v>
      </c>
      <c r="T44" s="10">
        <v>0</v>
      </c>
      <c r="U44" s="10">
        <v>15</v>
      </c>
      <c r="V44">
        <v>0</v>
      </c>
      <c r="W44" t="s">
        <v>359</v>
      </c>
      <c r="X44" s="10">
        <v>0</v>
      </c>
      <c r="Y44" s="10">
        <v>0</v>
      </c>
      <c r="Z44" s="10">
        <v>0</v>
      </c>
      <c r="AA44" s="10">
        <v>15</v>
      </c>
      <c r="AB44" t="s">
        <v>360</v>
      </c>
      <c r="AD44" t="s">
        <v>55</v>
      </c>
      <c r="AE44" t="s">
        <v>55</v>
      </c>
      <c r="AF44" t="s">
        <v>55</v>
      </c>
      <c r="AG44" t="s">
        <v>361</v>
      </c>
      <c r="AI44" t="s">
        <v>57</v>
      </c>
      <c r="AK44" t="s">
        <v>143</v>
      </c>
      <c r="AL44" t="s">
        <v>362</v>
      </c>
      <c r="AM44" t="s">
        <v>363</v>
      </c>
      <c r="AO44" t="s">
        <v>60</v>
      </c>
      <c r="AQ44" t="s">
        <v>60</v>
      </c>
    </row>
    <row r="45" spans="1:46" ht="28.5" x14ac:dyDescent="0.45">
      <c r="A45" t="s">
        <v>349</v>
      </c>
      <c r="B45" t="s">
        <v>364</v>
      </c>
      <c r="C45" s="1" t="s">
        <v>365</v>
      </c>
      <c r="D45" t="s">
        <v>49</v>
      </c>
      <c r="E45" t="s">
        <v>50</v>
      </c>
      <c r="F45" t="s">
        <v>81</v>
      </c>
      <c r="G45">
        <v>2024</v>
      </c>
      <c r="H45" t="s">
        <v>66</v>
      </c>
      <c r="J45" s="5">
        <v>54600000</v>
      </c>
      <c r="R45" s="10">
        <v>108</v>
      </c>
      <c r="S45" s="8">
        <f t="shared" si="1"/>
        <v>173.88000000000002</v>
      </c>
      <c r="T45" s="10">
        <v>108</v>
      </c>
      <c r="U45" s="10">
        <v>0</v>
      </c>
      <c r="V45">
        <v>0</v>
      </c>
      <c r="W45" t="s">
        <v>366</v>
      </c>
      <c r="X45" s="10">
        <v>16</v>
      </c>
      <c r="Y45" s="10">
        <v>82</v>
      </c>
      <c r="Z45" s="10">
        <v>10</v>
      </c>
      <c r="AA45" s="10">
        <v>0</v>
      </c>
      <c r="AB45" t="s">
        <v>367</v>
      </c>
      <c r="AD45" t="s">
        <v>55</v>
      </c>
      <c r="AE45" t="s">
        <v>55</v>
      </c>
      <c r="AF45" t="s">
        <v>55</v>
      </c>
      <c r="AG45" t="s">
        <v>361</v>
      </c>
      <c r="AI45" t="s">
        <v>143</v>
      </c>
      <c r="AJ45" t="s">
        <v>354</v>
      </c>
      <c r="AK45" t="s">
        <v>143</v>
      </c>
      <c r="AL45" t="s">
        <v>354</v>
      </c>
      <c r="AM45" t="s">
        <v>368</v>
      </c>
      <c r="AO45" t="s">
        <v>356</v>
      </c>
      <c r="AQ45" t="s">
        <v>60</v>
      </c>
    </row>
    <row r="46" spans="1:46" ht="28.5" x14ac:dyDescent="0.45">
      <c r="A46" t="s">
        <v>349</v>
      </c>
      <c r="B46" t="s">
        <v>369</v>
      </c>
      <c r="C46" s="1" t="s">
        <v>370</v>
      </c>
      <c r="D46" t="s">
        <v>49</v>
      </c>
      <c r="E46" t="s">
        <v>50</v>
      </c>
      <c r="F46" t="s">
        <v>81</v>
      </c>
      <c r="G46">
        <v>2025</v>
      </c>
      <c r="H46" t="s">
        <v>66</v>
      </c>
      <c r="J46" s="5">
        <v>14000000</v>
      </c>
      <c r="R46" s="10">
        <v>30</v>
      </c>
      <c r="S46" s="8">
        <f t="shared" si="1"/>
        <v>48.300000000000004</v>
      </c>
      <c r="T46" s="10">
        <v>30</v>
      </c>
      <c r="U46" s="10">
        <v>0</v>
      </c>
      <c r="V46">
        <v>0</v>
      </c>
      <c r="X46" s="10">
        <v>5</v>
      </c>
      <c r="Y46" s="10">
        <v>25</v>
      </c>
      <c r="Z46" s="10">
        <v>0</v>
      </c>
      <c r="AA46" s="10">
        <v>0</v>
      </c>
      <c r="AB46" t="s">
        <v>360</v>
      </c>
      <c r="AD46" t="s">
        <v>55</v>
      </c>
      <c r="AE46" t="s">
        <v>55</v>
      </c>
      <c r="AF46" t="s">
        <v>55</v>
      </c>
      <c r="AG46" t="s">
        <v>361</v>
      </c>
    </row>
    <row r="47" spans="1:46" ht="28.5" x14ac:dyDescent="0.45">
      <c r="A47" t="s">
        <v>349</v>
      </c>
      <c r="B47" t="s">
        <v>371</v>
      </c>
      <c r="C47" s="1" t="s">
        <v>372</v>
      </c>
      <c r="D47" t="s">
        <v>49</v>
      </c>
      <c r="E47" t="s">
        <v>50</v>
      </c>
      <c r="F47" t="s">
        <v>81</v>
      </c>
      <c r="G47">
        <v>2026</v>
      </c>
      <c r="H47" t="s">
        <v>66</v>
      </c>
      <c r="J47" s="5">
        <v>41300000</v>
      </c>
      <c r="R47" s="10">
        <v>87</v>
      </c>
      <c r="S47" s="8">
        <f t="shared" si="1"/>
        <v>140.07000000000002</v>
      </c>
      <c r="T47" s="10">
        <v>87</v>
      </c>
      <c r="U47" s="10">
        <v>0</v>
      </c>
      <c r="V47">
        <v>0</v>
      </c>
      <c r="W47" t="s">
        <v>373</v>
      </c>
      <c r="X47" s="10">
        <v>10</v>
      </c>
      <c r="Y47" s="10">
        <v>60</v>
      </c>
      <c r="Z47" s="10">
        <v>17</v>
      </c>
      <c r="AA47" s="10">
        <v>0</v>
      </c>
      <c r="AB47" t="s">
        <v>103</v>
      </c>
      <c r="AD47" t="s">
        <v>55</v>
      </c>
      <c r="AE47" t="s">
        <v>55</v>
      </c>
      <c r="AF47" t="s">
        <v>55</v>
      </c>
      <c r="AG47" t="s">
        <v>374</v>
      </c>
      <c r="AK47" t="s">
        <v>143</v>
      </c>
      <c r="AL47" t="s">
        <v>362</v>
      </c>
      <c r="AM47" t="s">
        <v>375</v>
      </c>
      <c r="AO47" t="s">
        <v>356</v>
      </c>
    </row>
    <row r="48" spans="1:46" ht="28.5" x14ac:dyDescent="0.45">
      <c r="A48" t="s">
        <v>376</v>
      </c>
      <c r="B48" t="s">
        <v>377</v>
      </c>
      <c r="C48" s="1" t="s">
        <v>378</v>
      </c>
      <c r="D48" t="s">
        <v>49</v>
      </c>
      <c r="E48" t="s">
        <v>50</v>
      </c>
      <c r="F48" t="s">
        <v>81</v>
      </c>
      <c r="G48">
        <v>2022</v>
      </c>
      <c r="H48" t="s">
        <v>66</v>
      </c>
      <c r="J48" s="5">
        <v>19000000</v>
      </c>
      <c r="R48" s="10">
        <v>40</v>
      </c>
      <c r="S48" s="8">
        <f t="shared" si="1"/>
        <v>64.400000000000006</v>
      </c>
      <c r="T48" s="10">
        <v>40</v>
      </c>
      <c r="U48" s="10">
        <v>0</v>
      </c>
      <c r="V48">
        <v>0</v>
      </c>
      <c r="X48" s="10">
        <v>16</v>
      </c>
      <c r="Y48" s="10">
        <v>24</v>
      </c>
      <c r="Z48" s="10">
        <v>0</v>
      </c>
      <c r="AA48" s="10">
        <v>0</v>
      </c>
      <c r="AB48" t="s">
        <v>379</v>
      </c>
      <c r="AD48" t="s">
        <v>55</v>
      </c>
      <c r="AE48" t="s">
        <v>55</v>
      </c>
      <c r="AF48" t="s">
        <v>55</v>
      </c>
      <c r="AG48" t="s">
        <v>142</v>
      </c>
      <c r="AI48" t="s">
        <v>380</v>
      </c>
      <c r="AK48" t="s">
        <v>58</v>
      </c>
      <c r="AM48" t="s">
        <v>381</v>
      </c>
      <c r="AO48" t="s">
        <v>86</v>
      </c>
      <c r="AQ48" t="s">
        <v>382</v>
      </c>
    </row>
    <row r="49" spans="1:44" ht="28.5" x14ac:dyDescent="0.45">
      <c r="A49" t="s">
        <v>376</v>
      </c>
      <c r="B49" t="s">
        <v>383</v>
      </c>
      <c r="C49" s="1" t="s">
        <v>384</v>
      </c>
      <c r="D49" t="s">
        <v>49</v>
      </c>
      <c r="E49" t="s">
        <v>55</v>
      </c>
      <c r="F49" t="s">
        <v>385</v>
      </c>
      <c r="G49">
        <v>2025</v>
      </c>
      <c r="H49" t="s">
        <v>110</v>
      </c>
      <c r="J49" s="5">
        <v>999</v>
      </c>
      <c r="R49" s="10">
        <v>999</v>
      </c>
      <c r="S49" s="8">
        <f t="shared" si="1"/>
        <v>1608.39</v>
      </c>
      <c r="T49" s="10">
        <v>999</v>
      </c>
      <c r="U49" s="10">
        <v>999</v>
      </c>
      <c r="V49">
        <v>999</v>
      </c>
      <c r="X49" s="10">
        <v>999</v>
      </c>
      <c r="Y49" s="10">
        <v>999</v>
      </c>
      <c r="Z49" s="10">
        <v>999</v>
      </c>
      <c r="AA49" s="10">
        <v>999</v>
      </c>
      <c r="AB49" t="s">
        <v>54</v>
      </c>
      <c r="AD49" t="s">
        <v>55</v>
      </c>
      <c r="AE49" t="s">
        <v>55</v>
      </c>
      <c r="AF49" t="s">
        <v>55</v>
      </c>
      <c r="AG49" t="s">
        <v>142</v>
      </c>
      <c r="AI49" t="s">
        <v>386</v>
      </c>
      <c r="AK49" t="s">
        <v>60</v>
      </c>
      <c r="AM49" t="s">
        <v>60</v>
      </c>
      <c r="AO49" t="s">
        <v>60</v>
      </c>
      <c r="AQ49" t="s">
        <v>387</v>
      </c>
    </row>
    <row r="50" spans="1:44" ht="28.5" x14ac:dyDescent="0.45">
      <c r="A50" t="s">
        <v>388</v>
      </c>
      <c r="B50" t="s">
        <v>389</v>
      </c>
      <c r="C50" s="1" t="s">
        <v>390</v>
      </c>
      <c r="D50" t="s">
        <v>49</v>
      </c>
      <c r="E50" t="s">
        <v>50</v>
      </c>
      <c r="F50" t="s">
        <v>65</v>
      </c>
      <c r="G50">
        <v>2021</v>
      </c>
      <c r="H50" t="s">
        <v>66</v>
      </c>
      <c r="J50" s="5">
        <v>32640000</v>
      </c>
      <c r="R50" s="10">
        <v>100</v>
      </c>
      <c r="S50" s="8">
        <f t="shared" si="1"/>
        <v>161</v>
      </c>
      <c r="T50" s="10">
        <v>100</v>
      </c>
      <c r="U50" s="10">
        <v>0</v>
      </c>
      <c r="V50">
        <v>0</v>
      </c>
      <c r="X50" s="10">
        <v>0</v>
      </c>
      <c r="Y50" s="10">
        <v>40</v>
      </c>
      <c r="Z50" s="10">
        <v>42</v>
      </c>
      <c r="AA50" s="10">
        <v>18</v>
      </c>
      <c r="AB50" t="s">
        <v>391</v>
      </c>
      <c r="AC50" t="s">
        <v>392</v>
      </c>
      <c r="AD50" t="s">
        <v>55</v>
      </c>
      <c r="AE50" t="s">
        <v>55</v>
      </c>
      <c r="AF50" t="s">
        <v>55</v>
      </c>
      <c r="AG50" t="s">
        <v>104</v>
      </c>
      <c r="AI50" t="s">
        <v>393</v>
      </c>
      <c r="AK50" t="s">
        <v>60</v>
      </c>
      <c r="AM50" t="s">
        <v>394</v>
      </c>
      <c r="AO50" t="s">
        <v>114</v>
      </c>
      <c r="AQ50" t="s">
        <v>395</v>
      </c>
    </row>
    <row r="51" spans="1:44" ht="28.5" x14ac:dyDescent="0.45">
      <c r="A51" t="s">
        <v>388</v>
      </c>
      <c r="B51" t="s">
        <v>396</v>
      </c>
      <c r="C51" s="1" t="s">
        <v>397</v>
      </c>
      <c r="D51" t="s">
        <v>49</v>
      </c>
      <c r="E51" t="s">
        <v>55</v>
      </c>
      <c r="F51" t="s">
        <v>65</v>
      </c>
      <c r="G51">
        <v>2021</v>
      </c>
      <c r="H51" t="s">
        <v>213</v>
      </c>
      <c r="J51" s="5">
        <v>26200000</v>
      </c>
      <c r="R51" s="10">
        <v>143</v>
      </c>
      <c r="S51" s="8">
        <f t="shared" si="1"/>
        <v>230.23000000000002</v>
      </c>
      <c r="T51" s="10">
        <v>143</v>
      </c>
      <c r="U51" s="10">
        <v>0</v>
      </c>
      <c r="V51">
        <v>0</v>
      </c>
      <c r="X51" s="10">
        <v>100</v>
      </c>
      <c r="Y51" s="10">
        <v>43</v>
      </c>
      <c r="Z51" s="10">
        <v>0</v>
      </c>
      <c r="AA51" s="10">
        <v>0</v>
      </c>
      <c r="AB51" t="s">
        <v>54</v>
      </c>
      <c r="AD51" t="s">
        <v>55</v>
      </c>
      <c r="AE51" t="s">
        <v>55</v>
      </c>
      <c r="AF51" t="s">
        <v>55</v>
      </c>
      <c r="AG51" t="s">
        <v>95</v>
      </c>
      <c r="AI51" t="s">
        <v>393</v>
      </c>
      <c r="AM51" t="s">
        <v>299</v>
      </c>
      <c r="AO51" t="s">
        <v>398</v>
      </c>
      <c r="AQ51" t="s">
        <v>60</v>
      </c>
    </row>
    <row r="52" spans="1:44" ht="28.5" x14ac:dyDescent="0.45">
      <c r="A52" t="s">
        <v>388</v>
      </c>
      <c r="B52" t="s">
        <v>399</v>
      </c>
      <c r="C52" s="1" t="s">
        <v>400</v>
      </c>
      <c r="D52" t="s">
        <v>49</v>
      </c>
      <c r="E52" t="s">
        <v>50</v>
      </c>
      <c r="F52" t="s">
        <v>65</v>
      </c>
      <c r="G52">
        <v>2022</v>
      </c>
      <c r="H52" t="s">
        <v>66</v>
      </c>
      <c r="J52" s="5">
        <v>15360000</v>
      </c>
      <c r="R52" s="10">
        <v>47</v>
      </c>
      <c r="S52" s="8">
        <f t="shared" si="1"/>
        <v>75.67</v>
      </c>
      <c r="T52" s="10">
        <v>47</v>
      </c>
      <c r="U52" s="10">
        <v>0</v>
      </c>
      <c r="V52">
        <v>0</v>
      </c>
      <c r="X52" s="10">
        <v>0</v>
      </c>
      <c r="Y52" s="10">
        <v>18</v>
      </c>
      <c r="Z52" s="10">
        <v>15</v>
      </c>
      <c r="AA52" s="10">
        <v>14</v>
      </c>
      <c r="AB52" t="s">
        <v>391</v>
      </c>
      <c r="AC52" t="s">
        <v>392</v>
      </c>
      <c r="AD52" t="s">
        <v>55</v>
      </c>
      <c r="AE52" t="s">
        <v>55</v>
      </c>
      <c r="AF52" t="s">
        <v>55</v>
      </c>
      <c r="AG52" t="s">
        <v>104</v>
      </c>
      <c r="AI52" t="s">
        <v>393</v>
      </c>
      <c r="AK52" t="s">
        <v>60</v>
      </c>
      <c r="AM52" t="s">
        <v>394</v>
      </c>
      <c r="AO52" t="s">
        <v>114</v>
      </c>
      <c r="AQ52" t="s">
        <v>395</v>
      </c>
    </row>
    <row r="53" spans="1:44" ht="28.5" x14ac:dyDescent="0.45">
      <c r="A53" t="s">
        <v>401</v>
      </c>
      <c r="B53" t="s">
        <v>402</v>
      </c>
      <c r="C53" s="1" t="s">
        <v>403</v>
      </c>
      <c r="D53" t="s">
        <v>49</v>
      </c>
      <c r="E53" t="s">
        <v>50</v>
      </c>
      <c r="F53" t="s">
        <v>51</v>
      </c>
      <c r="G53">
        <v>2020</v>
      </c>
      <c r="H53" t="s">
        <v>213</v>
      </c>
      <c r="J53" s="5">
        <v>54741000</v>
      </c>
      <c r="K53">
        <v>39</v>
      </c>
      <c r="L53" t="s">
        <v>53</v>
      </c>
      <c r="M53">
        <v>3</v>
      </c>
      <c r="N53" t="s">
        <v>53</v>
      </c>
      <c r="O53">
        <v>73</v>
      </c>
      <c r="P53">
        <v>8</v>
      </c>
      <c r="Q53">
        <v>42</v>
      </c>
      <c r="R53" s="10">
        <v>131</v>
      </c>
      <c r="S53" s="8">
        <f t="shared" si="1"/>
        <v>210.91000000000003</v>
      </c>
      <c r="T53" s="10">
        <v>131</v>
      </c>
      <c r="U53" s="10">
        <v>0</v>
      </c>
      <c r="V53">
        <v>0</v>
      </c>
      <c r="X53" s="10">
        <v>12</v>
      </c>
      <c r="Y53" s="10">
        <v>80</v>
      </c>
      <c r="Z53" s="10">
        <v>32</v>
      </c>
      <c r="AA53" s="10">
        <v>7</v>
      </c>
      <c r="AB53" t="s">
        <v>404</v>
      </c>
      <c r="AD53" t="s">
        <v>55</v>
      </c>
      <c r="AE53" t="s">
        <v>55</v>
      </c>
      <c r="AF53" t="s">
        <v>55</v>
      </c>
      <c r="AG53" t="s">
        <v>361</v>
      </c>
      <c r="AI53" t="s">
        <v>60</v>
      </c>
      <c r="AK53" t="s">
        <v>58</v>
      </c>
      <c r="AM53" t="s">
        <v>405</v>
      </c>
      <c r="AO53" t="s">
        <v>114</v>
      </c>
      <c r="AQ53" t="s">
        <v>60</v>
      </c>
    </row>
    <row r="54" spans="1:44" ht="28.5" x14ac:dyDescent="0.45">
      <c r="A54" t="s">
        <v>401</v>
      </c>
      <c r="B54" t="s">
        <v>406</v>
      </c>
      <c r="C54" s="1" t="s">
        <v>407</v>
      </c>
      <c r="D54" t="s">
        <v>49</v>
      </c>
      <c r="E54" t="s">
        <v>50</v>
      </c>
      <c r="F54" t="s">
        <v>51</v>
      </c>
      <c r="G54">
        <v>2020</v>
      </c>
      <c r="H54" t="s">
        <v>66</v>
      </c>
      <c r="J54" s="5">
        <v>11178200</v>
      </c>
      <c r="K54" t="s">
        <v>53</v>
      </c>
      <c r="L54" t="s">
        <v>53</v>
      </c>
      <c r="M54" t="s">
        <v>53</v>
      </c>
      <c r="N54" t="s">
        <v>53</v>
      </c>
      <c r="O54" t="s">
        <v>53</v>
      </c>
      <c r="P54" t="s">
        <v>53</v>
      </c>
      <c r="Q54" t="s">
        <v>53</v>
      </c>
      <c r="R54" s="10">
        <v>16</v>
      </c>
      <c r="S54" s="8">
        <f t="shared" si="1"/>
        <v>25.76</v>
      </c>
      <c r="T54" s="10">
        <v>0</v>
      </c>
      <c r="U54" s="10">
        <v>16</v>
      </c>
      <c r="V54">
        <v>0</v>
      </c>
      <c r="X54" s="10">
        <v>0</v>
      </c>
      <c r="Y54" s="10">
        <v>0</v>
      </c>
      <c r="Z54" s="10">
        <v>0</v>
      </c>
      <c r="AA54" s="10">
        <v>16</v>
      </c>
      <c r="AB54" t="s">
        <v>163</v>
      </c>
      <c r="AD54" t="s">
        <v>55</v>
      </c>
      <c r="AE54" t="s">
        <v>55</v>
      </c>
      <c r="AF54" t="s">
        <v>55</v>
      </c>
      <c r="AG54" t="s">
        <v>69</v>
      </c>
      <c r="AI54" t="s">
        <v>408</v>
      </c>
      <c r="AK54" t="s">
        <v>409</v>
      </c>
      <c r="AM54" t="s">
        <v>60</v>
      </c>
      <c r="AO54" t="s">
        <v>60</v>
      </c>
      <c r="AQ54" t="s">
        <v>209</v>
      </c>
      <c r="AR54" t="s">
        <v>410</v>
      </c>
    </row>
    <row r="55" spans="1:44" ht="28.5" x14ac:dyDescent="0.45">
      <c r="A55" t="s">
        <v>401</v>
      </c>
      <c r="B55" t="s">
        <v>411</v>
      </c>
      <c r="C55" s="1" t="s">
        <v>412</v>
      </c>
      <c r="D55" t="s">
        <v>49</v>
      </c>
      <c r="E55" t="s">
        <v>55</v>
      </c>
      <c r="F55" t="s">
        <v>65</v>
      </c>
      <c r="G55">
        <v>2023</v>
      </c>
      <c r="H55" t="s">
        <v>66</v>
      </c>
      <c r="J55" s="5">
        <v>160000000</v>
      </c>
      <c r="R55" s="10">
        <v>316</v>
      </c>
      <c r="S55" s="8">
        <f t="shared" si="1"/>
        <v>508.76000000000005</v>
      </c>
      <c r="T55" s="10">
        <v>316</v>
      </c>
      <c r="U55" s="10">
        <v>0</v>
      </c>
      <c r="V55">
        <v>0</v>
      </c>
      <c r="X55" s="10">
        <v>69</v>
      </c>
      <c r="Y55" s="10">
        <v>52</v>
      </c>
      <c r="Z55" s="10">
        <v>137</v>
      </c>
      <c r="AA55" s="10">
        <v>58</v>
      </c>
      <c r="AB55" t="s">
        <v>413</v>
      </c>
      <c r="AC55" t="s">
        <v>414</v>
      </c>
      <c r="AD55" t="s">
        <v>55</v>
      </c>
      <c r="AE55" t="s">
        <v>55</v>
      </c>
      <c r="AF55" t="s">
        <v>55</v>
      </c>
      <c r="AG55" t="s">
        <v>104</v>
      </c>
      <c r="AI55" t="s">
        <v>283</v>
      </c>
      <c r="AK55" t="s">
        <v>415</v>
      </c>
      <c r="AM55" t="s">
        <v>416</v>
      </c>
      <c r="AO55" t="s">
        <v>417</v>
      </c>
      <c r="AQ55" t="s">
        <v>60</v>
      </c>
    </row>
    <row r="56" spans="1:44" ht="28.5" x14ac:dyDescent="0.45">
      <c r="A56" t="s">
        <v>418</v>
      </c>
      <c r="B56" t="s">
        <v>419</v>
      </c>
      <c r="C56" s="1" t="s">
        <v>420</v>
      </c>
      <c r="D56" t="s">
        <v>49</v>
      </c>
      <c r="E56" t="s">
        <v>50</v>
      </c>
      <c r="F56" t="s">
        <v>51</v>
      </c>
      <c r="G56">
        <v>2020</v>
      </c>
      <c r="H56" t="s">
        <v>66</v>
      </c>
      <c r="J56" s="5">
        <v>4100000</v>
      </c>
      <c r="K56" t="s">
        <v>53</v>
      </c>
      <c r="L56" t="s">
        <v>53</v>
      </c>
      <c r="M56" t="s">
        <v>53</v>
      </c>
      <c r="N56" t="s">
        <v>53</v>
      </c>
      <c r="O56" t="s">
        <v>53</v>
      </c>
      <c r="P56" t="s">
        <v>53</v>
      </c>
      <c r="Q56" t="s">
        <v>53</v>
      </c>
      <c r="R56" s="10">
        <v>8</v>
      </c>
      <c r="S56" s="8">
        <f t="shared" si="1"/>
        <v>12.88</v>
      </c>
      <c r="T56" s="10">
        <v>8</v>
      </c>
      <c r="U56" s="10">
        <v>0</v>
      </c>
      <c r="V56">
        <v>0</v>
      </c>
      <c r="X56" s="10">
        <v>5</v>
      </c>
      <c r="Y56" s="10">
        <v>1</v>
      </c>
      <c r="Z56" s="10">
        <v>2</v>
      </c>
      <c r="AA56" s="10">
        <v>0</v>
      </c>
      <c r="AB56" t="s">
        <v>421</v>
      </c>
      <c r="AC56" t="s">
        <v>422</v>
      </c>
      <c r="AD56" t="s">
        <v>55</v>
      </c>
      <c r="AE56" t="s">
        <v>55</v>
      </c>
      <c r="AF56" t="s">
        <v>55</v>
      </c>
      <c r="AG56" t="s">
        <v>423</v>
      </c>
      <c r="AI56" t="s">
        <v>60</v>
      </c>
      <c r="AK56" t="s">
        <v>273</v>
      </c>
      <c r="AM56" t="s">
        <v>424</v>
      </c>
      <c r="AO56" t="s">
        <v>60</v>
      </c>
      <c r="AQ56" t="s">
        <v>209</v>
      </c>
      <c r="AR56" t="s">
        <v>425</v>
      </c>
    </row>
    <row r="57" spans="1:44" ht="28.5" x14ac:dyDescent="0.45">
      <c r="A57" t="s">
        <v>418</v>
      </c>
      <c r="B57" t="s">
        <v>426</v>
      </c>
      <c r="C57" s="1" t="s">
        <v>427</v>
      </c>
      <c r="D57" t="s">
        <v>49</v>
      </c>
      <c r="E57" t="s">
        <v>50</v>
      </c>
      <c r="F57" t="s">
        <v>65</v>
      </c>
      <c r="G57">
        <v>2021</v>
      </c>
      <c r="H57" t="s">
        <v>66</v>
      </c>
      <c r="J57" s="5">
        <v>19000000</v>
      </c>
      <c r="R57" s="10">
        <v>48</v>
      </c>
      <c r="S57" s="8">
        <f t="shared" si="1"/>
        <v>77.28</v>
      </c>
      <c r="T57" s="10">
        <v>48</v>
      </c>
      <c r="U57" s="10">
        <v>0</v>
      </c>
      <c r="V57">
        <v>0</v>
      </c>
      <c r="X57" s="10">
        <v>11</v>
      </c>
      <c r="Y57" s="10">
        <v>37</v>
      </c>
      <c r="Z57" s="10">
        <v>0</v>
      </c>
      <c r="AA57" s="10">
        <v>0</v>
      </c>
      <c r="AB57" t="s">
        <v>421</v>
      </c>
      <c r="AC57" t="s">
        <v>428</v>
      </c>
      <c r="AD57" t="s">
        <v>55</v>
      </c>
      <c r="AE57" t="s">
        <v>50</v>
      </c>
      <c r="AF57" t="s">
        <v>55</v>
      </c>
      <c r="AG57" t="s">
        <v>361</v>
      </c>
      <c r="AI57" t="s">
        <v>57</v>
      </c>
      <c r="AK57" t="s">
        <v>71</v>
      </c>
      <c r="AM57" t="s">
        <v>429</v>
      </c>
      <c r="AO57" t="s">
        <v>86</v>
      </c>
      <c r="AQ57" t="s">
        <v>430</v>
      </c>
    </row>
    <row r="58" spans="1:44" ht="28.5" x14ac:dyDescent="0.45">
      <c r="A58" t="s">
        <v>418</v>
      </c>
      <c r="B58" t="s">
        <v>431</v>
      </c>
      <c r="C58" s="1" t="s">
        <v>432</v>
      </c>
      <c r="D58" t="s">
        <v>49</v>
      </c>
      <c r="E58" t="s">
        <v>50</v>
      </c>
      <c r="F58" t="s">
        <v>81</v>
      </c>
      <c r="G58">
        <v>2023</v>
      </c>
      <c r="H58" t="s">
        <v>66</v>
      </c>
      <c r="J58" s="5">
        <v>19000000</v>
      </c>
      <c r="R58" s="10">
        <v>44</v>
      </c>
      <c r="S58" s="8">
        <f t="shared" si="1"/>
        <v>70.84</v>
      </c>
      <c r="T58" s="10">
        <v>44</v>
      </c>
      <c r="U58" s="10">
        <v>0</v>
      </c>
      <c r="V58">
        <v>0</v>
      </c>
      <c r="X58" s="10">
        <v>12</v>
      </c>
      <c r="Y58" s="10">
        <v>32</v>
      </c>
      <c r="Z58" s="10">
        <v>0</v>
      </c>
      <c r="AA58" s="10">
        <v>0</v>
      </c>
      <c r="AB58" t="s">
        <v>140</v>
      </c>
      <c r="AC58" t="s">
        <v>428</v>
      </c>
      <c r="AD58" t="s">
        <v>55</v>
      </c>
      <c r="AE58" t="s">
        <v>50</v>
      </c>
      <c r="AF58" t="s">
        <v>55</v>
      </c>
      <c r="AG58" t="s">
        <v>361</v>
      </c>
      <c r="AI58" t="s">
        <v>57</v>
      </c>
      <c r="AK58" t="s">
        <v>71</v>
      </c>
      <c r="AM58" t="s">
        <v>429</v>
      </c>
      <c r="AO58" t="s">
        <v>86</v>
      </c>
      <c r="AQ58" t="s">
        <v>61</v>
      </c>
    </row>
    <row r="59" spans="1:44" ht="28.5" x14ac:dyDescent="0.45">
      <c r="A59" t="s">
        <v>433</v>
      </c>
      <c r="B59" t="s">
        <v>434</v>
      </c>
      <c r="C59" s="1" t="s">
        <v>435</v>
      </c>
      <c r="D59" t="s">
        <v>49</v>
      </c>
      <c r="E59" t="s">
        <v>50</v>
      </c>
      <c r="F59" t="s">
        <v>65</v>
      </c>
      <c r="G59">
        <v>2022</v>
      </c>
      <c r="H59" t="s">
        <v>66</v>
      </c>
      <c r="J59" s="5">
        <v>24095194</v>
      </c>
      <c r="R59" s="10">
        <v>46</v>
      </c>
      <c r="S59" s="8">
        <f t="shared" si="1"/>
        <v>74.06</v>
      </c>
      <c r="T59" s="10">
        <v>46</v>
      </c>
      <c r="U59" s="10">
        <v>0</v>
      </c>
      <c r="V59">
        <v>0</v>
      </c>
      <c r="X59" s="10">
        <v>11</v>
      </c>
      <c r="Y59" s="10">
        <v>35</v>
      </c>
      <c r="Z59" s="10">
        <v>0</v>
      </c>
      <c r="AA59" s="10">
        <v>0</v>
      </c>
      <c r="AB59" t="s">
        <v>436</v>
      </c>
      <c r="AD59" t="s">
        <v>55</v>
      </c>
      <c r="AE59" t="s">
        <v>55</v>
      </c>
      <c r="AF59" t="s">
        <v>55</v>
      </c>
      <c r="AG59" t="s">
        <v>437</v>
      </c>
      <c r="AI59" t="s">
        <v>438</v>
      </c>
      <c r="AJ59" t="s">
        <v>439</v>
      </c>
      <c r="AK59" t="s">
        <v>415</v>
      </c>
      <c r="AM59" t="s">
        <v>440</v>
      </c>
      <c r="AO59" t="s">
        <v>86</v>
      </c>
      <c r="AQ59" t="s">
        <v>441</v>
      </c>
      <c r="AR59" t="s">
        <v>442</v>
      </c>
    </row>
    <row r="60" spans="1:44" ht="28.5" x14ac:dyDescent="0.45">
      <c r="A60" t="s">
        <v>443</v>
      </c>
      <c r="B60" t="s">
        <v>444</v>
      </c>
      <c r="C60" s="1" t="s">
        <v>445</v>
      </c>
      <c r="D60" t="s">
        <v>49</v>
      </c>
      <c r="E60" t="s">
        <v>50</v>
      </c>
      <c r="F60" t="s">
        <v>65</v>
      </c>
      <c r="G60">
        <v>2021</v>
      </c>
      <c r="H60" t="s">
        <v>66</v>
      </c>
      <c r="J60" s="5">
        <v>3594331</v>
      </c>
      <c r="R60" s="10">
        <v>7</v>
      </c>
      <c r="S60" s="8">
        <f t="shared" si="1"/>
        <v>11.270000000000001</v>
      </c>
      <c r="T60" s="10">
        <v>0</v>
      </c>
      <c r="U60" s="10">
        <v>7</v>
      </c>
      <c r="V60">
        <v>0</v>
      </c>
      <c r="X60" s="10">
        <v>0</v>
      </c>
      <c r="Y60" s="10">
        <v>0</v>
      </c>
      <c r="Z60" s="10">
        <v>2</v>
      </c>
      <c r="AA60" s="10">
        <v>5</v>
      </c>
      <c r="AB60" t="s">
        <v>446</v>
      </c>
      <c r="AC60" t="s">
        <v>447</v>
      </c>
      <c r="AD60" t="s">
        <v>55</v>
      </c>
      <c r="AE60" t="s">
        <v>55</v>
      </c>
      <c r="AF60" t="s">
        <v>55</v>
      </c>
      <c r="AG60" t="s">
        <v>95</v>
      </c>
      <c r="AI60" t="s">
        <v>60</v>
      </c>
      <c r="AK60" t="s">
        <v>71</v>
      </c>
      <c r="AM60" t="s">
        <v>60</v>
      </c>
      <c r="AO60" t="s">
        <v>60</v>
      </c>
      <c r="AQ60" t="s">
        <v>61</v>
      </c>
    </row>
    <row r="61" spans="1:44" ht="28.5" x14ac:dyDescent="0.45">
      <c r="A61" t="s">
        <v>443</v>
      </c>
      <c r="B61" t="s">
        <v>448</v>
      </c>
      <c r="C61" s="1" t="s">
        <v>449</v>
      </c>
      <c r="D61" t="s">
        <v>49</v>
      </c>
      <c r="E61" t="s">
        <v>55</v>
      </c>
      <c r="F61" t="s">
        <v>81</v>
      </c>
      <c r="G61">
        <v>2022</v>
      </c>
      <c r="H61" t="s">
        <v>52</v>
      </c>
      <c r="J61" s="5">
        <v>23491602</v>
      </c>
      <c r="R61" s="10">
        <v>126</v>
      </c>
      <c r="S61" s="8">
        <f t="shared" si="1"/>
        <v>202.86</v>
      </c>
      <c r="T61" s="10">
        <v>126</v>
      </c>
      <c r="U61" s="10">
        <v>0</v>
      </c>
      <c r="V61">
        <v>0</v>
      </c>
      <c r="X61" s="10">
        <v>22</v>
      </c>
      <c r="Y61" s="10">
        <v>66</v>
      </c>
      <c r="Z61" s="10">
        <v>38</v>
      </c>
      <c r="AA61" s="10">
        <v>0</v>
      </c>
      <c r="AB61" t="s">
        <v>450</v>
      </c>
      <c r="AD61" t="s">
        <v>55</v>
      </c>
      <c r="AE61" t="s">
        <v>55</v>
      </c>
      <c r="AF61" t="s">
        <v>55</v>
      </c>
      <c r="AG61" t="s">
        <v>56</v>
      </c>
      <c r="AI61" t="s">
        <v>451</v>
      </c>
      <c r="AK61" t="s">
        <v>409</v>
      </c>
      <c r="AM61" t="s">
        <v>60</v>
      </c>
      <c r="AO61" t="s">
        <v>60</v>
      </c>
      <c r="AQ61" t="s">
        <v>452</v>
      </c>
    </row>
    <row r="62" spans="1:44" ht="28.5" x14ac:dyDescent="0.45">
      <c r="A62" t="s">
        <v>443</v>
      </c>
      <c r="B62" t="s">
        <v>453</v>
      </c>
      <c r="C62" s="1" t="s">
        <v>454</v>
      </c>
      <c r="D62" t="s">
        <v>49</v>
      </c>
      <c r="E62" t="s">
        <v>50</v>
      </c>
      <c r="F62" t="s">
        <v>77</v>
      </c>
      <c r="G62">
        <v>2023</v>
      </c>
      <c r="H62" t="s">
        <v>66</v>
      </c>
      <c r="J62" s="5">
        <v>26549367</v>
      </c>
      <c r="R62" s="10">
        <v>64</v>
      </c>
      <c r="S62" s="8">
        <f t="shared" si="1"/>
        <v>103.04</v>
      </c>
      <c r="T62" s="10">
        <v>64</v>
      </c>
      <c r="U62" s="10">
        <v>0</v>
      </c>
      <c r="V62">
        <v>0</v>
      </c>
      <c r="X62" s="10">
        <v>9</v>
      </c>
      <c r="Y62" s="10">
        <v>33</v>
      </c>
      <c r="Z62" s="10">
        <v>22</v>
      </c>
      <c r="AA62" s="10">
        <v>0</v>
      </c>
      <c r="AB62" t="s">
        <v>163</v>
      </c>
      <c r="AD62" t="s">
        <v>55</v>
      </c>
      <c r="AE62" t="s">
        <v>55</v>
      </c>
      <c r="AF62" t="s">
        <v>55</v>
      </c>
      <c r="AG62" t="s">
        <v>142</v>
      </c>
      <c r="AI62" t="s">
        <v>218</v>
      </c>
      <c r="AK62" t="s">
        <v>71</v>
      </c>
      <c r="AM62" t="s">
        <v>122</v>
      </c>
      <c r="AO62" t="s">
        <v>398</v>
      </c>
      <c r="AQ62" t="s">
        <v>129</v>
      </c>
    </row>
    <row r="63" spans="1:44" ht="28.5" x14ac:dyDescent="0.45">
      <c r="A63" t="s">
        <v>455</v>
      </c>
      <c r="B63" t="s">
        <v>456</v>
      </c>
      <c r="C63" s="1" t="s">
        <v>457</v>
      </c>
      <c r="D63" t="s">
        <v>49</v>
      </c>
      <c r="E63" t="s">
        <v>50</v>
      </c>
      <c r="F63" t="s">
        <v>51</v>
      </c>
      <c r="G63">
        <v>2020</v>
      </c>
      <c r="H63" t="s">
        <v>66</v>
      </c>
      <c r="J63" s="5">
        <v>2000000</v>
      </c>
      <c r="K63">
        <v>10</v>
      </c>
      <c r="L63" t="s">
        <v>53</v>
      </c>
      <c r="M63" t="s">
        <v>272</v>
      </c>
      <c r="N63" t="s">
        <v>53</v>
      </c>
      <c r="O63">
        <v>15</v>
      </c>
      <c r="P63" t="s">
        <v>272</v>
      </c>
      <c r="Q63">
        <v>20</v>
      </c>
      <c r="R63" s="10">
        <v>6</v>
      </c>
      <c r="S63" s="8">
        <f t="shared" si="1"/>
        <v>9.66</v>
      </c>
      <c r="T63" s="10">
        <v>6</v>
      </c>
      <c r="U63" s="10">
        <v>0</v>
      </c>
      <c r="V63">
        <v>0</v>
      </c>
      <c r="X63" s="10">
        <v>6</v>
      </c>
      <c r="Y63" s="10">
        <v>0</v>
      </c>
      <c r="Z63" s="10">
        <v>0</v>
      </c>
      <c r="AA63" s="10">
        <v>0</v>
      </c>
      <c r="AB63" t="s">
        <v>458</v>
      </c>
      <c r="AC63" t="s">
        <v>459</v>
      </c>
      <c r="AD63" t="s">
        <v>55</v>
      </c>
      <c r="AE63" t="s">
        <v>55</v>
      </c>
      <c r="AF63" t="s">
        <v>55</v>
      </c>
      <c r="AG63" t="s">
        <v>280</v>
      </c>
      <c r="AI63" t="s">
        <v>283</v>
      </c>
      <c r="AK63" t="s">
        <v>158</v>
      </c>
      <c r="AL63" t="s">
        <v>460</v>
      </c>
      <c r="AM63" t="s">
        <v>461</v>
      </c>
      <c r="AO63" t="s">
        <v>462</v>
      </c>
      <c r="AQ63" t="s">
        <v>209</v>
      </c>
      <c r="AR63" t="s">
        <v>463</v>
      </c>
    </row>
    <row r="64" spans="1:44" ht="28.5" x14ac:dyDescent="0.45">
      <c r="A64" t="s">
        <v>455</v>
      </c>
      <c r="B64" t="s">
        <v>464</v>
      </c>
      <c r="C64" s="1" t="s">
        <v>465</v>
      </c>
      <c r="D64" t="s">
        <v>49</v>
      </c>
      <c r="E64" t="s">
        <v>50</v>
      </c>
      <c r="F64" t="s">
        <v>65</v>
      </c>
      <c r="G64">
        <v>2021</v>
      </c>
      <c r="H64" t="s">
        <v>143</v>
      </c>
      <c r="I64" t="s">
        <v>466</v>
      </c>
      <c r="J64" s="5">
        <v>2600000</v>
      </c>
      <c r="R64" s="10">
        <v>8</v>
      </c>
      <c r="S64" s="8">
        <f t="shared" si="1"/>
        <v>12.88</v>
      </c>
      <c r="T64" s="10">
        <v>8</v>
      </c>
      <c r="U64" s="10">
        <v>0</v>
      </c>
      <c r="V64">
        <v>0</v>
      </c>
      <c r="X64" s="10">
        <v>8</v>
      </c>
      <c r="Y64" s="10">
        <v>0</v>
      </c>
      <c r="Z64" s="10">
        <v>0</v>
      </c>
      <c r="AA64" s="10">
        <v>0</v>
      </c>
      <c r="AB64" t="s">
        <v>288</v>
      </c>
      <c r="AC64" t="s">
        <v>467</v>
      </c>
      <c r="AD64" t="s">
        <v>55</v>
      </c>
      <c r="AE64" t="s">
        <v>50</v>
      </c>
      <c r="AF64" t="s">
        <v>55</v>
      </c>
      <c r="AG64" t="s">
        <v>280</v>
      </c>
      <c r="AI64" t="s">
        <v>60</v>
      </c>
      <c r="AK64" t="s">
        <v>240</v>
      </c>
      <c r="AL64" t="s">
        <v>460</v>
      </c>
      <c r="AM64" t="s">
        <v>468</v>
      </c>
      <c r="AO64" t="s">
        <v>462</v>
      </c>
      <c r="AQ64" t="s">
        <v>209</v>
      </c>
      <c r="AR64" t="s">
        <v>469</v>
      </c>
    </row>
    <row r="65" spans="1:46" ht="28.5" x14ac:dyDescent="0.45">
      <c r="A65" t="s">
        <v>455</v>
      </c>
      <c r="B65" t="s">
        <v>470</v>
      </c>
      <c r="C65" s="1" t="s">
        <v>471</v>
      </c>
      <c r="D65" t="s">
        <v>49</v>
      </c>
      <c r="E65" t="s">
        <v>50</v>
      </c>
      <c r="F65" t="s">
        <v>81</v>
      </c>
      <c r="G65">
        <v>2022</v>
      </c>
      <c r="H65" t="s">
        <v>52</v>
      </c>
      <c r="J65" s="5">
        <v>16200000</v>
      </c>
      <c r="R65" s="10">
        <v>83</v>
      </c>
      <c r="S65" s="8">
        <f t="shared" si="1"/>
        <v>133.63</v>
      </c>
      <c r="T65" s="10">
        <v>83</v>
      </c>
      <c r="U65" s="10">
        <v>0</v>
      </c>
      <c r="V65">
        <v>0</v>
      </c>
      <c r="X65" s="10">
        <v>0</v>
      </c>
      <c r="Y65" s="10">
        <v>72</v>
      </c>
      <c r="Z65" s="10">
        <v>0</v>
      </c>
      <c r="AA65" s="10">
        <v>11</v>
      </c>
      <c r="AB65" t="s">
        <v>54</v>
      </c>
      <c r="AD65" t="s">
        <v>50</v>
      </c>
      <c r="AE65" t="s">
        <v>50</v>
      </c>
      <c r="AF65" t="s">
        <v>50</v>
      </c>
      <c r="AI65" t="s">
        <v>283</v>
      </c>
      <c r="AK65" t="s">
        <v>60</v>
      </c>
      <c r="AM65" t="s">
        <v>472</v>
      </c>
      <c r="AO65" t="s">
        <v>114</v>
      </c>
      <c r="AQ65" t="s">
        <v>258</v>
      </c>
      <c r="AT65" t="s">
        <v>473</v>
      </c>
    </row>
    <row r="66" spans="1:46" ht="28.5" x14ac:dyDescent="0.45">
      <c r="A66" t="s">
        <v>455</v>
      </c>
      <c r="B66" t="s">
        <v>474</v>
      </c>
      <c r="C66" s="1" t="s">
        <v>475</v>
      </c>
      <c r="D66" t="s">
        <v>49</v>
      </c>
      <c r="E66" t="s">
        <v>50</v>
      </c>
      <c r="F66" t="s">
        <v>81</v>
      </c>
      <c r="G66">
        <v>2022</v>
      </c>
      <c r="H66" t="s">
        <v>143</v>
      </c>
      <c r="I66" t="s">
        <v>466</v>
      </c>
      <c r="J66" s="5">
        <v>15400000</v>
      </c>
      <c r="R66" s="10">
        <v>37</v>
      </c>
      <c r="S66" s="8">
        <f t="shared" ref="S66:S97" si="2">R66*1.61</f>
        <v>59.57</v>
      </c>
      <c r="T66" s="10">
        <v>37</v>
      </c>
      <c r="U66" s="10">
        <v>0</v>
      </c>
      <c r="V66">
        <v>0</v>
      </c>
      <c r="X66" s="10">
        <v>16</v>
      </c>
      <c r="Y66" s="10">
        <v>21</v>
      </c>
      <c r="Z66" s="10">
        <v>0</v>
      </c>
      <c r="AA66" s="10">
        <v>0</v>
      </c>
      <c r="AB66" t="s">
        <v>140</v>
      </c>
      <c r="AD66" t="s">
        <v>50</v>
      </c>
      <c r="AE66" t="s">
        <v>55</v>
      </c>
      <c r="AF66" t="s">
        <v>55</v>
      </c>
      <c r="AG66" t="s">
        <v>476</v>
      </c>
      <c r="AI66" t="s">
        <v>115</v>
      </c>
      <c r="AK66" t="s">
        <v>58</v>
      </c>
      <c r="AM66" t="s">
        <v>477</v>
      </c>
      <c r="AN66" t="s">
        <v>478</v>
      </c>
      <c r="AO66" t="s">
        <v>479</v>
      </c>
      <c r="AQ66" t="s">
        <v>480</v>
      </c>
      <c r="AR66" t="s">
        <v>481</v>
      </c>
    </row>
    <row r="67" spans="1:46" ht="28.5" x14ac:dyDescent="0.45">
      <c r="A67" t="s">
        <v>455</v>
      </c>
      <c r="B67" t="s">
        <v>482</v>
      </c>
      <c r="C67" s="1" t="s">
        <v>483</v>
      </c>
      <c r="D67" t="s">
        <v>49</v>
      </c>
      <c r="E67" t="s">
        <v>50</v>
      </c>
      <c r="F67" t="s">
        <v>81</v>
      </c>
      <c r="G67">
        <v>2022</v>
      </c>
      <c r="H67" t="s">
        <v>66</v>
      </c>
      <c r="J67" s="5">
        <v>6400000</v>
      </c>
      <c r="R67" s="10">
        <v>18</v>
      </c>
      <c r="S67" s="8">
        <f t="shared" si="2"/>
        <v>28.98</v>
      </c>
      <c r="T67" s="10">
        <v>18</v>
      </c>
      <c r="U67" s="10">
        <v>0</v>
      </c>
      <c r="V67">
        <v>0</v>
      </c>
      <c r="X67" s="10">
        <v>18</v>
      </c>
      <c r="Y67" s="10">
        <v>0</v>
      </c>
      <c r="Z67" s="10">
        <v>0</v>
      </c>
      <c r="AA67" s="10">
        <v>0</v>
      </c>
      <c r="AB67" t="s">
        <v>288</v>
      </c>
      <c r="AC67" t="s">
        <v>484</v>
      </c>
      <c r="AD67" t="s">
        <v>55</v>
      </c>
      <c r="AE67" t="s">
        <v>55</v>
      </c>
      <c r="AF67" t="s">
        <v>55</v>
      </c>
      <c r="AG67" t="s">
        <v>280</v>
      </c>
      <c r="AI67" t="s">
        <v>169</v>
      </c>
      <c r="AK67" t="s">
        <v>58</v>
      </c>
      <c r="AM67" t="s">
        <v>485</v>
      </c>
      <c r="AO67" t="s">
        <v>486</v>
      </c>
      <c r="AQ67" t="s">
        <v>61</v>
      </c>
    </row>
    <row r="68" spans="1:46" ht="57" x14ac:dyDescent="0.45">
      <c r="A68" t="s">
        <v>487</v>
      </c>
      <c r="B68" t="s">
        <v>488</v>
      </c>
      <c r="C68" s="1" t="s">
        <v>489</v>
      </c>
      <c r="D68" t="s">
        <v>49</v>
      </c>
      <c r="E68" t="s">
        <v>55</v>
      </c>
      <c r="F68" t="s">
        <v>51</v>
      </c>
      <c r="G68">
        <v>2020</v>
      </c>
      <c r="H68" t="s">
        <v>213</v>
      </c>
      <c r="J68" s="5">
        <v>844964</v>
      </c>
      <c r="K68" t="s">
        <v>53</v>
      </c>
      <c r="L68" t="s">
        <v>53</v>
      </c>
      <c r="M68" t="s">
        <v>53</v>
      </c>
      <c r="N68" t="s">
        <v>53</v>
      </c>
      <c r="O68" t="s">
        <v>53</v>
      </c>
      <c r="P68" t="s">
        <v>53</v>
      </c>
      <c r="Q68" t="s">
        <v>53</v>
      </c>
      <c r="R68" s="10">
        <v>2</v>
      </c>
      <c r="S68" s="8">
        <f t="shared" si="2"/>
        <v>3.22</v>
      </c>
      <c r="T68" s="10">
        <v>0</v>
      </c>
      <c r="U68" s="10">
        <v>2</v>
      </c>
      <c r="V68">
        <v>0</v>
      </c>
      <c r="X68" s="10">
        <v>0</v>
      </c>
      <c r="Y68" s="10">
        <v>0</v>
      </c>
      <c r="Z68" s="10">
        <v>1</v>
      </c>
      <c r="AA68" s="10">
        <v>1</v>
      </c>
      <c r="AB68" t="s">
        <v>360</v>
      </c>
      <c r="AC68" t="s">
        <v>490</v>
      </c>
      <c r="AD68" t="s">
        <v>50</v>
      </c>
      <c r="AE68" t="s">
        <v>50</v>
      </c>
      <c r="AF68" t="s">
        <v>55</v>
      </c>
      <c r="AG68" t="s">
        <v>280</v>
      </c>
      <c r="AI68" t="s">
        <v>451</v>
      </c>
      <c r="AK68" t="s">
        <v>58</v>
      </c>
      <c r="AM68" t="s">
        <v>491</v>
      </c>
      <c r="AO68" t="s">
        <v>60</v>
      </c>
      <c r="AQ68" t="s">
        <v>60</v>
      </c>
    </row>
    <row r="69" spans="1:46" ht="28.5" x14ac:dyDescent="0.45">
      <c r="A69" t="s">
        <v>487</v>
      </c>
      <c r="B69" t="s">
        <v>492</v>
      </c>
      <c r="C69" s="1" t="s">
        <v>493</v>
      </c>
      <c r="D69" t="s">
        <v>49</v>
      </c>
      <c r="E69" t="s">
        <v>50</v>
      </c>
      <c r="F69" t="s">
        <v>51</v>
      </c>
      <c r="G69">
        <v>2020</v>
      </c>
      <c r="H69" t="s">
        <v>213</v>
      </c>
      <c r="J69" s="5">
        <v>17807810</v>
      </c>
      <c r="K69">
        <v>5</v>
      </c>
      <c r="L69">
        <v>1</v>
      </c>
      <c r="M69" t="s">
        <v>53</v>
      </c>
      <c r="N69" t="s">
        <v>53</v>
      </c>
      <c r="O69">
        <v>32</v>
      </c>
      <c r="P69" t="s">
        <v>53</v>
      </c>
      <c r="Q69" t="s">
        <v>53</v>
      </c>
      <c r="R69" s="10">
        <v>39</v>
      </c>
      <c r="S69" s="8">
        <f t="shared" si="2"/>
        <v>62.790000000000006</v>
      </c>
      <c r="T69" s="10">
        <v>39</v>
      </c>
      <c r="U69" s="10">
        <v>0</v>
      </c>
      <c r="V69">
        <v>0</v>
      </c>
      <c r="X69" s="10">
        <v>16</v>
      </c>
      <c r="Y69" s="10">
        <v>23</v>
      </c>
      <c r="Z69" s="10">
        <v>0</v>
      </c>
      <c r="AA69" s="10">
        <v>0</v>
      </c>
      <c r="AB69" t="s">
        <v>494</v>
      </c>
      <c r="AC69" t="s">
        <v>495</v>
      </c>
      <c r="AD69" t="s">
        <v>55</v>
      </c>
      <c r="AE69" t="s">
        <v>50</v>
      </c>
      <c r="AF69" t="s">
        <v>55</v>
      </c>
      <c r="AG69" t="s">
        <v>142</v>
      </c>
      <c r="AI69" t="s">
        <v>496</v>
      </c>
      <c r="AK69" t="s">
        <v>58</v>
      </c>
      <c r="AM69" t="s">
        <v>497</v>
      </c>
      <c r="AN69" t="s">
        <v>498</v>
      </c>
      <c r="AO69" t="s">
        <v>499</v>
      </c>
      <c r="AP69" t="s">
        <v>498</v>
      </c>
      <c r="AQ69" t="s">
        <v>500</v>
      </c>
    </row>
    <row r="70" spans="1:46" ht="57" x14ac:dyDescent="0.45">
      <c r="A70" t="s">
        <v>487</v>
      </c>
      <c r="B70" t="s">
        <v>501</v>
      </c>
      <c r="C70" s="1" t="s">
        <v>489</v>
      </c>
      <c r="D70" t="s">
        <v>49</v>
      </c>
      <c r="E70" t="s">
        <v>55</v>
      </c>
      <c r="F70" t="s">
        <v>65</v>
      </c>
      <c r="G70">
        <v>2021</v>
      </c>
      <c r="H70" t="s">
        <v>213</v>
      </c>
      <c r="J70" s="5">
        <v>880311</v>
      </c>
      <c r="R70" s="10">
        <v>2</v>
      </c>
      <c r="S70" s="8">
        <f t="shared" si="2"/>
        <v>3.22</v>
      </c>
      <c r="T70" s="10">
        <v>0</v>
      </c>
      <c r="U70" s="10">
        <v>2</v>
      </c>
      <c r="V70">
        <v>0</v>
      </c>
      <c r="X70" s="10">
        <v>0</v>
      </c>
      <c r="Y70" s="10">
        <v>0</v>
      </c>
      <c r="Z70" s="10">
        <v>0</v>
      </c>
      <c r="AA70" s="10">
        <v>2</v>
      </c>
      <c r="AB70" t="s">
        <v>360</v>
      </c>
      <c r="AC70" t="s">
        <v>490</v>
      </c>
      <c r="AD70" t="s">
        <v>50</v>
      </c>
      <c r="AE70" t="s">
        <v>50</v>
      </c>
      <c r="AF70" t="s">
        <v>55</v>
      </c>
      <c r="AG70" t="s">
        <v>280</v>
      </c>
      <c r="AI70" t="s">
        <v>451</v>
      </c>
      <c r="AK70" t="s">
        <v>60</v>
      </c>
      <c r="AM70" t="s">
        <v>491</v>
      </c>
      <c r="AO70" t="s">
        <v>60</v>
      </c>
      <c r="AQ70" t="s">
        <v>60</v>
      </c>
    </row>
    <row r="71" spans="1:46" ht="42.75" x14ac:dyDescent="0.45">
      <c r="A71" t="s">
        <v>487</v>
      </c>
      <c r="B71" t="s">
        <v>502</v>
      </c>
      <c r="C71" s="1" t="s">
        <v>503</v>
      </c>
      <c r="D71" t="s">
        <v>49</v>
      </c>
      <c r="E71" t="s">
        <v>55</v>
      </c>
      <c r="F71" t="s">
        <v>81</v>
      </c>
      <c r="G71">
        <v>2024</v>
      </c>
      <c r="H71" t="s">
        <v>213</v>
      </c>
      <c r="J71" s="5">
        <v>20361203</v>
      </c>
      <c r="R71" s="10">
        <v>53</v>
      </c>
      <c r="S71" s="8">
        <f t="shared" si="2"/>
        <v>85.33</v>
      </c>
      <c r="T71" s="10">
        <v>53</v>
      </c>
      <c r="U71" s="10">
        <v>0</v>
      </c>
      <c r="V71">
        <v>0</v>
      </c>
      <c r="X71" s="10">
        <v>8</v>
      </c>
      <c r="Y71" s="10">
        <v>32</v>
      </c>
      <c r="Z71" s="10">
        <v>0</v>
      </c>
      <c r="AA71" s="10">
        <v>13</v>
      </c>
      <c r="AB71" t="s">
        <v>504</v>
      </c>
      <c r="AC71" t="s">
        <v>505</v>
      </c>
      <c r="AD71" t="s">
        <v>55</v>
      </c>
      <c r="AE71" t="s">
        <v>50</v>
      </c>
      <c r="AF71" t="s">
        <v>55</v>
      </c>
      <c r="AG71" t="s">
        <v>111</v>
      </c>
      <c r="AI71" t="s">
        <v>57</v>
      </c>
      <c r="AK71" t="s">
        <v>60</v>
      </c>
      <c r="AM71" t="s">
        <v>506</v>
      </c>
      <c r="AO71" t="s">
        <v>479</v>
      </c>
      <c r="AQ71" t="s">
        <v>243</v>
      </c>
    </row>
    <row r="72" spans="1:46" ht="42.75" x14ac:dyDescent="0.45">
      <c r="A72" t="s">
        <v>507</v>
      </c>
      <c r="B72" t="s">
        <v>508</v>
      </c>
      <c r="C72" s="1" t="s">
        <v>509</v>
      </c>
      <c r="D72" t="s">
        <v>49</v>
      </c>
      <c r="E72" t="s">
        <v>55</v>
      </c>
      <c r="F72" t="s">
        <v>81</v>
      </c>
      <c r="G72">
        <v>2022</v>
      </c>
      <c r="H72" t="s">
        <v>52</v>
      </c>
      <c r="J72" s="5">
        <v>8468323</v>
      </c>
      <c r="R72" s="10">
        <v>18</v>
      </c>
      <c r="S72" s="8">
        <f t="shared" si="2"/>
        <v>28.98</v>
      </c>
      <c r="T72" s="10">
        <v>18</v>
      </c>
      <c r="U72" s="10">
        <v>0</v>
      </c>
      <c r="V72">
        <v>0</v>
      </c>
      <c r="X72" s="10">
        <v>10</v>
      </c>
      <c r="Y72" s="10">
        <v>8</v>
      </c>
      <c r="Z72" s="10">
        <v>0</v>
      </c>
      <c r="AA72" s="10">
        <v>0</v>
      </c>
      <c r="AB72" t="s">
        <v>133</v>
      </c>
      <c r="AD72" t="s">
        <v>55</v>
      </c>
      <c r="AE72" t="s">
        <v>55</v>
      </c>
      <c r="AF72" t="s">
        <v>55</v>
      </c>
      <c r="AG72" t="s">
        <v>56</v>
      </c>
      <c r="AI72" t="s">
        <v>115</v>
      </c>
      <c r="AK72" t="s">
        <v>273</v>
      </c>
      <c r="AM72" t="s">
        <v>510</v>
      </c>
      <c r="AO72" t="s">
        <v>511</v>
      </c>
      <c r="AQ72" t="s">
        <v>209</v>
      </c>
      <c r="AR72" t="s">
        <v>512</v>
      </c>
    </row>
    <row r="73" spans="1:46" ht="42.75" x14ac:dyDescent="0.45">
      <c r="A73" t="s">
        <v>507</v>
      </c>
      <c r="B73" t="s">
        <v>513</v>
      </c>
      <c r="C73" s="1" t="s">
        <v>514</v>
      </c>
      <c r="D73" t="s">
        <v>49</v>
      </c>
      <c r="E73" t="s">
        <v>55</v>
      </c>
      <c r="F73" t="s">
        <v>385</v>
      </c>
      <c r="G73">
        <v>2026</v>
      </c>
      <c r="H73" t="s">
        <v>110</v>
      </c>
      <c r="J73" s="5">
        <v>13800000</v>
      </c>
      <c r="R73" s="10">
        <v>41</v>
      </c>
      <c r="S73" s="8">
        <f t="shared" si="2"/>
        <v>66.010000000000005</v>
      </c>
      <c r="T73" s="10">
        <v>41</v>
      </c>
      <c r="U73" s="10">
        <v>0</v>
      </c>
      <c r="V73">
        <v>0</v>
      </c>
      <c r="X73" s="10">
        <v>16</v>
      </c>
      <c r="Y73" s="10">
        <v>25</v>
      </c>
      <c r="Z73" s="10">
        <v>0</v>
      </c>
      <c r="AA73" s="10">
        <v>0</v>
      </c>
      <c r="AB73" t="s">
        <v>54</v>
      </c>
      <c r="AD73" t="s">
        <v>55</v>
      </c>
      <c r="AE73" t="s">
        <v>55</v>
      </c>
      <c r="AF73" t="s">
        <v>55</v>
      </c>
      <c r="AG73" t="s">
        <v>142</v>
      </c>
    </row>
    <row r="74" spans="1:46" ht="28.5" x14ac:dyDescent="0.45">
      <c r="A74" t="s">
        <v>515</v>
      </c>
      <c r="B74" t="s">
        <v>516</v>
      </c>
      <c r="C74" s="1" t="s">
        <v>517</v>
      </c>
      <c r="D74" t="s">
        <v>49</v>
      </c>
      <c r="E74" t="s">
        <v>50</v>
      </c>
      <c r="F74" t="s">
        <v>81</v>
      </c>
      <c r="G74">
        <v>2022</v>
      </c>
      <c r="H74" t="s">
        <v>66</v>
      </c>
      <c r="J74" s="5">
        <v>22000000</v>
      </c>
      <c r="R74" s="10">
        <v>50</v>
      </c>
      <c r="S74" s="8">
        <f t="shared" si="2"/>
        <v>80.5</v>
      </c>
      <c r="T74" s="10">
        <v>50</v>
      </c>
      <c r="U74" s="10">
        <v>0</v>
      </c>
      <c r="V74">
        <v>0</v>
      </c>
      <c r="X74" s="10">
        <v>8</v>
      </c>
      <c r="Y74" s="10">
        <v>27</v>
      </c>
      <c r="Z74" s="10">
        <v>9</v>
      </c>
      <c r="AA74" s="10">
        <v>6</v>
      </c>
      <c r="AB74" t="s">
        <v>140</v>
      </c>
      <c r="AC74" t="s">
        <v>518</v>
      </c>
      <c r="AD74" t="s">
        <v>55</v>
      </c>
      <c r="AE74" t="s">
        <v>55</v>
      </c>
      <c r="AF74" t="s">
        <v>55</v>
      </c>
      <c r="AG74" t="s">
        <v>353</v>
      </c>
      <c r="AI74" t="s">
        <v>519</v>
      </c>
      <c r="AK74" t="s">
        <v>520</v>
      </c>
      <c r="AM74" t="s">
        <v>521</v>
      </c>
      <c r="AO74" t="s">
        <v>114</v>
      </c>
      <c r="AQ74" t="s">
        <v>209</v>
      </c>
      <c r="AR74" t="s">
        <v>522</v>
      </c>
    </row>
    <row r="75" spans="1:46" ht="28.5" x14ac:dyDescent="0.45">
      <c r="A75" t="s">
        <v>523</v>
      </c>
      <c r="B75" t="s">
        <v>524</v>
      </c>
      <c r="C75" s="1" t="s">
        <v>525</v>
      </c>
      <c r="D75" t="s">
        <v>49</v>
      </c>
      <c r="E75" t="s">
        <v>50</v>
      </c>
      <c r="F75" t="s">
        <v>65</v>
      </c>
      <c r="G75">
        <v>2022</v>
      </c>
      <c r="H75" t="s">
        <v>213</v>
      </c>
      <c r="J75" s="5">
        <v>380000</v>
      </c>
      <c r="R75" s="10">
        <v>2</v>
      </c>
      <c r="S75" s="8">
        <f t="shared" si="2"/>
        <v>3.22</v>
      </c>
      <c r="T75" s="10">
        <v>1</v>
      </c>
      <c r="U75" s="10">
        <v>1</v>
      </c>
      <c r="V75">
        <v>0</v>
      </c>
      <c r="W75" t="s">
        <v>526</v>
      </c>
      <c r="X75" s="10">
        <v>0</v>
      </c>
      <c r="Y75" s="10">
        <v>0</v>
      </c>
      <c r="Z75" s="10">
        <v>2</v>
      </c>
      <c r="AA75" s="10">
        <v>0</v>
      </c>
      <c r="AB75" t="s">
        <v>360</v>
      </c>
      <c r="AC75" t="s">
        <v>527</v>
      </c>
      <c r="AD75" t="s">
        <v>50</v>
      </c>
      <c r="AE75" t="s">
        <v>50</v>
      </c>
      <c r="AF75" t="s">
        <v>50</v>
      </c>
      <c r="AI75" t="s">
        <v>57</v>
      </c>
      <c r="AK75" t="s">
        <v>60</v>
      </c>
      <c r="AM75" t="s">
        <v>60</v>
      </c>
      <c r="AO75" t="s">
        <v>60</v>
      </c>
      <c r="AQ75" t="s">
        <v>209</v>
      </c>
      <c r="AR75" t="s">
        <v>527</v>
      </c>
    </row>
    <row r="76" spans="1:46" ht="28.5" x14ac:dyDescent="0.45">
      <c r="A76" t="s">
        <v>523</v>
      </c>
      <c r="B76" t="s">
        <v>528</v>
      </c>
      <c r="C76" s="1" t="s">
        <v>529</v>
      </c>
      <c r="D76" t="s">
        <v>49</v>
      </c>
      <c r="E76" t="s">
        <v>50</v>
      </c>
      <c r="F76" t="s">
        <v>77</v>
      </c>
      <c r="G76">
        <v>2022</v>
      </c>
      <c r="H76" t="s">
        <v>213</v>
      </c>
      <c r="J76" s="5">
        <v>650000</v>
      </c>
      <c r="R76" s="10">
        <v>6</v>
      </c>
      <c r="S76" s="8">
        <f t="shared" si="2"/>
        <v>9.66</v>
      </c>
      <c r="T76" s="10">
        <v>6</v>
      </c>
      <c r="U76" s="10">
        <v>0</v>
      </c>
      <c r="V76">
        <v>0</v>
      </c>
      <c r="X76" s="10">
        <v>0</v>
      </c>
      <c r="Y76" s="10">
        <v>0</v>
      </c>
      <c r="Z76" s="10">
        <v>4</v>
      </c>
      <c r="AA76" s="10">
        <v>2</v>
      </c>
      <c r="AB76" t="s">
        <v>103</v>
      </c>
      <c r="AD76" t="s">
        <v>50</v>
      </c>
      <c r="AE76" t="s">
        <v>50</v>
      </c>
      <c r="AF76" t="s">
        <v>50</v>
      </c>
      <c r="AI76" t="s">
        <v>60</v>
      </c>
      <c r="AK76" t="s">
        <v>530</v>
      </c>
      <c r="AM76" t="s">
        <v>60</v>
      </c>
      <c r="AO76" t="s">
        <v>60</v>
      </c>
      <c r="AQ76" t="s">
        <v>531</v>
      </c>
      <c r="AR76" t="s">
        <v>532</v>
      </c>
    </row>
    <row r="77" spans="1:46" ht="28.5" x14ac:dyDescent="0.45">
      <c r="A77" t="s">
        <v>533</v>
      </c>
      <c r="B77" t="s">
        <v>534</v>
      </c>
      <c r="C77" s="1" t="s">
        <v>535</v>
      </c>
      <c r="D77" t="s">
        <v>49</v>
      </c>
      <c r="E77" t="s">
        <v>55</v>
      </c>
      <c r="F77" t="s">
        <v>51</v>
      </c>
      <c r="G77">
        <v>2020</v>
      </c>
      <c r="H77" t="s">
        <v>143</v>
      </c>
      <c r="I77" t="s">
        <v>536</v>
      </c>
      <c r="J77" s="5">
        <v>11625000</v>
      </c>
      <c r="K77" t="s">
        <v>53</v>
      </c>
      <c r="L77" t="s">
        <v>53</v>
      </c>
      <c r="M77" t="s">
        <v>53</v>
      </c>
      <c r="N77" t="s">
        <v>53</v>
      </c>
      <c r="O77" t="s">
        <v>53</v>
      </c>
      <c r="P77" t="s">
        <v>53</v>
      </c>
      <c r="Q77" t="s">
        <v>53</v>
      </c>
      <c r="R77" s="10">
        <v>31</v>
      </c>
      <c r="S77" s="8">
        <f t="shared" si="2"/>
        <v>49.910000000000004</v>
      </c>
      <c r="T77" s="10">
        <v>31</v>
      </c>
      <c r="U77" s="10">
        <v>0</v>
      </c>
      <c r="V77">
        <v>0</v>
      </c>
      <c r="X77" s="10">
        <v>0</v>
      </c>
      <c r="Y77" s="10">
        <v>8</v>
      </c>
      <c r="Z77" s="10">
        <v>7</v>
      </c>
      <c r="AA77" s="10">
        <v>16</v>
      </c>
      <c r="AB77" t="s">
        <v>537</v>
      </c>
      <c r="AD77" t="s">
        <v>55</v>
      </c>
      <c r="AE77" t="s">
        <v>55</v>
      </c>
      <c r="AF77" t="s">
        <v>55</v>
      </c>
      <c r="AG77" t="s">
        <v>221</v>
      </c>
      <c r="AI77" t="s">
        <v>165</v>
      </c>
      <c r="AK77" t="s">
        <v>188</v>
      </c>
      <c r="AM77" t="s">
        <v>538</v>
      </c>
      <c r="AO77" t="s">
        <v>60</v>
      </c>
      <c r="AQ77" t="s">
        <v>258</v>
      </c>
      <c r="AT77" t="s">
        <v>539</v>
      </c>
    </row>
    <row r="78" spans="1:46" ht="28.5" x14ac:dyDescent="0.45">
      <c r="A78" t="s">
        <v>533</v>
      </c>
      <c r="B78" t="s">
        <v>540</v>
      </c>
      <c r="C78" s="1" t="s">
        <v>541</v>
      </c>
      <c r="D78" t="s">
        <v>49</v>
      </c>
      <c r="E78" t="s">
        <v>50</v>
      </c>
      <c r="F78" t="s">
        <v>65</v>
      </c>
      <c r="G78">
        <v>2021</v>
      </c>
      <c r="H78" t="s">
        <v>110</v>
      </c>
      <c r="J78" s="5">
        <v>5481055</v>
      </c>
      <c r="R78" s="10">
        <v>11</v>
      </c>
      <c r="S78" s="8">
        <f t="shared" si="2"/>
        <v>17.71</v>
      </c>
      <c r="T78" s="10">
        <v>0</v>
      </c>
      <c r="U78" s="10">
        <v>11</v>
      </c>
      <c r="V78">
        <v>0</v>
      </c>
      <c r="X78" s="10">
        <v>0</v>
      </c>
      <c r="Y78" s="10">
        <v>0</v>
      </c>
      <c r="Z78" s="10">
        <v>4</v>
      </c>
      <c r="AA78" s="10">
        <v>7</v>
      </c>
      <c r="AB78" t="s">
        <v>163</v>
      </c>
      <c r="AC78" t="s">
        <v>542</v>
      </c>
      <c r="AD78" t="s">
        <v>55</v>
      </c>
      <c r="AE78" t="s">
        <v>55</v>
      </c>
      <c r="AF78" t="s">
        <v>50</v>
      </c>
      <c r="AI78" t="s">
        <v>283</v>
      </c>
      <c r="AK78" t="s">
        <v>543</v>
      </c>
      <c r="AL78" t="s">
        <v>544</v>
      </c>
      <c r="AM78" t="s">
        <v>60</v>
      </c>
      <c r="AO78" t="s">
        <v>60</v>
      </c>
      <c r="AQ78" t="s">
        <v>243</v>
      </c>
      <c r="AS78" t="s">
        <v>545</v>
      </c>
    </row>
    <row r="79" spans="1:46" ht="28.5" x14ac:dyDescent="0.45">
      <c r="A79" t="s">
        <v>533</v>
      </c>
      <c r="B79" t="s">
        <v>546</v>
      </c>
      <c r="C79" s="1" t="s">
        <v>547</v>
      </c>
      <c r="D79" t="s">
        <v>49</v>
      </c>
      <c r="E79" t="s">
        <v>50</v>
      </c>
      <c r="F79" t="s">
        <v>81</v>
      </c>
      <c r="G79">
        <v>2023</v>
      </c>
      <c r="H79" t="s">
        <v>66</v>
      </c>
      <c r="J79" s="5">
        <v>92329908</v>
      </c>
      <c r="R79" s="10">
        <v>531</v>
      </c>
      <c r="S79" s="8">
        <f t="shared" si="2"/>
        <v>854.91000000000008</v>
      </c>
      <c r="T79" s="10">
        <v>531</v>
      </c>
      <c r="U79" s="10">
        <v>0</v>
      </c>
      <c r="V79">
        <v>0</v>
      </c>
      <c r="X79" s="10">
        <v>147</v>
      </c>
      <c r="Y79" s="10">
        <v>54</v>
      </c>
      <c r="Z79" s="10">
        <v>60</v>
      </c>
      <c r="AA79" s="10">
        <v>270</v>
      </c>
      <c r="AB79" t="s">
        <v>163</v>
      </c>
      <c r="AC79" t="s">
        <v>548</v>
      </c>
      <c r="AD79" t="s">
        <v>55</v>
      </c>
      <c r="AE79" t="s">
        <v>50</v>
      </c>
      <c r="AF79" t="s">
        <v>55</v>
      </c>
      <c r="AG79" t="s">
        <v>111</v>
      </c>
      <c r="AI79" t="s">
        <v>283</v>
      </c>
      <c r="AK79" t="s">
        <v>71</v>
      </c>
      <c r="AM79" t="s">
        <v>549</v>
      </c>
      <c r="AO79" t="s">
        <v>114</v>
      </c>
      <c r="AQ79" t="s">
        <v>550</v>
      </c>
    </row>
    <row r="80" spans="1:46" ht="28.5" x14ac:dyDescent="0.45">
      <c r="A80" t="s">
        <v>551</v>
      </c>
      <c r="B80" t="s">
        <v>552</v>
      </c>
      <c r="C80" s="1" t="s">
        <v>553</v>
      </c>
      <c r="D80" t="s">
        <v>49</v>
      </c>
      <c r="E80" t="s">
        <v>50</v>
      </c>
      <c r="F80" t="s">
        <v>51</v>
      </c>
      <c r="G80">
        <v>2020</v>
      </c>
      <c r="H80" t="s">
        <v>66</v>
      </c>
      <c r="J80" s="5">
        <v>21000000</v>
      </c>
      <c r="K80">
        <v>27</v>
      </c>
      <c r="L80" t="s">
        <v>53</v>
      </c>
      <c r="M80">
        <v>8</v>
      </c>
      <c r="N80" t="s">
        <v>53</v>
      </c>
      <c r="O80">
        <v>37</v>
      </c>
      <c r="P80">
        <v>2</v>
      </c>
      <c r="Q80">
        <v>20</v>
      </c>
      <c r="R80" s="10">
        <v>46</v>
      </c>
      <c r="S80" s="8">
        <f t="shared" si="2"/>
        <v>74.06</v>
      </c>
      <c r="T80" s="10">
        <v>46</v>
      </c>
      <c r="U80" s="10">
        <v>0</v>
      </c>
      <c r="V80">
        <v>0</v>
      </c>
      <c r="X80" s="10">
        <v>5</v>
      </c>
      <c r="Y80" s="10">
        <v>41</v>
      </c>
      <c r="Z80" s="10">
        <v>0</v>
      </c>
      <c r="AA80" s="10">
        <v>0</v>
      </c>
      <c r="AB80" t="s">
        <v>140</v>
      </c>
      <c r="AC80" t="s">
        <v>554</v>
      </c>
      <c r="AD80" t="s">
        <v>55</v>
      </c>
      <c r="AE80" t="s">
        <v>55</v>
      </c>
      <c r="AF80" t="s">
        <v>55</v>
      </c>
      <c r="AG80" t="s">
        <v>142</v>
      </c>
      <c r="AI80" t="s">
        <v>555</v>
      </c>
      <c r="AK80" t="s">
        <v>409</v>
      </c>
      <c r="AO80" t="s">
        <v>114</v>
      </c>
      <c r="AQ80" t="s">
        <v>243</v>
      </c>
      <c r="AS80" t="s">
        <v>556</v>
      </c>
    </row>
    <row r="81" spans="1:46" ht="28.5" x14ac:dyDescent="0.45">
      <c r="A81" t="s">
        <v>557</v>
      </c>
      <c r="B81" t="s">
        <v>558</v>
      </c>
      <c r="C81" s="1" t="s">
        <v>559</v>
      </c>
      <c r="D81" t="s">
        <v>49</v>
      </c>
      <c r="E81" t="s">
        <v>50</v>
      </c>
      <c r="F81" t="s">
        <v>81</v>
      </c>
      <c r="G81">
        <v>2021</v>
      </c>
      <c r="H81" t="s">
        <v>66</v>
      </c>
      <c r="J81" s="5">
        <v>1787000</v>
      </c>
      <c r="R81" s="10">
        <v>18</v>
      </c>
      <c r="S81" s="8">
        <f t="shared" si="2"/>
        <v>28.98</v>
      </c>
      <c r="T81" s="10">
        <v>18</v>
      </c>
      <c r="U81" s="10">
        <v>0</v>
      </c>
      <c r="V81">
        <v>0</v>
      </c>
      <c r="X81" s="10">
        <v>10</v>
      </c>
      <c r="Y81" s="10">
        <v>7</v>
      </c>
      <c r="Z81" s="10">
        <v>1</v>
      </c>
      <c r="AA81" s="10">
        <v>0</v>
      </c>
      <c r="AB81" t="s">
        <v>560</v>
      </c>
      <c r="AC81" t="s">
        <v>561</v>
      </c>
      <c r="AD81" t="s">
        <v>50</v>
      </c>
      <c r="AE81" t="s">
        <v>55</v>
      </c>
      <c r="AF81" t="s">
        <v>55</v>
      </c>
      <c r="AG81" t="s">
        <v>196</v>
      </c>
      <c r="AI81" t="s">
        <v>290</v>
      </c>
      <c r="AJ81" t="s">
        <v>562</v>
      </c>
      <c r="AK81" t="s">
        <v>58</v>
      </c>
      <c r="AM81" t="s">
        <v>60</v>
      </c>
      <c r="AO81" t="s">
        <v>60</v>
      </c>
      <c r="AQ81" t="s">
        <v>60</v>
      </c>
    </row>
    <row r="82" spans="1:46" ht="28.5" x14ac:dyDescent="0.45">
      <c r="A82" t="s">
        <v>557</v>
      </c>
      <c r="B82" t="s">
        <v>563</v>
      </c>
      <c r="C82" s="1" t="s">
        <v>564</v>
      </c>
      <c r="D82" t="s">
        <v>49</v>
      </c>
      <c r="E82" t="s">
        <v>50</v>
      </c>
      <c r="F82" t="s">
        <v>65</v>
      </c>
      <c r="G82">
        <v>2021</v>
      </c>
      <c r="H82" t="s">
        <v>52</v>
      </c>
      <c r="J82" s="5">
        <v>950000</v>
      </c>
      <c r="R82" s="10">
        <v>18</v>
      </c>
      <c r="S82" s="8">
        <f t="shared" si="2"/>
        <v>28.98</v>
      </c>
      <c r="T82" s="10">
        <v>18</v>
      </c>
      <c r="U82" s="10">
        <v>0</v>
      </c>
      <c r="V82">
        <v>0</v>
      </c>
      <c r="X82" s="10">
        <v>18</v>
      </c>
      <c r="Y82" s="10">
        <v>0</v>
      </c>
      <c r="Z82" s="10">
        <v>0</v>
      </c>
      <c r="AA82" s="10">
        <v>0</v>
      </c>
      <c r="AB82" t="s">
        <v>288</v>
      </c>
      <c r="AC82" t="s">
        <v>565</v>
      </c>
      <c r="AD82" t="s">
        <v>50</v>
      </c>
      <c r="AE82" t="s">
        <v>55</v>
      </c>
      <c r="AF82" t="s">
        <v>55</v>
      </c>
      <c r="AG82" t="s">
        <v>95</v>
      </c>
      <c r="AI82" t="s">
        <v>386</v>
      </c>
      <c r="AK82" t="s">
        <v>60</v>
      </c>
      <c r="AM82" t="s">
        <v>299</v>
      </c>
      <c r="AO82" t="s">
        <v>60</v>
      </c>
      <c r="AQ82" t="s">
        <v>531</v>
      </c>
      <c r="AR82" t="s">
        <v>566</v>
      </c>
    </row>
    <row r="83" spans="1:46" ht="28.5" x14ac:dyDescent="0.45">
      <c r="A83" t="s">
        <v>557</v>
      </c>
      <c r="B83" t="s">
        <v>567</v>
      </c>
      <c r="C83" s="1" t="s">
        <v>568</v>
      </c>
      <c r="D83" t="s">
        <v>49</v>
      </c>
      <c r="E83" t="s">
        <v>50</v>
      </c>
      <c r="F83" t="s">
        <v>65</v>
      </c>
      <c r="G83">
        <v>2021</v>
      </c>
      <c r="H83" t="s">
        <v>213</v>
      </c>
      <c r="J83" s="5">
        <v>650000</v>
      </c>
      <c r="R83" s="10">
        <v>14</v>
      </c>
      <c r="S83" s="8">
        <f t="shared" si="2"/>
        <v>22.540000000000003</v>
      </c>
      <c r="T83" s="10">
        <v>14</v>
      </c>
      <c r="U83" s="10">
        <v>0</v>
      </c>
      <c r="V83">
        <v>0</v>
      </c>
      <c r="X83" s="10">
        <v>3</v>
      </c>
      <c r="Y83" s="10">
        <v>11</v>
      </c>
      <c r="Z83" s="10">
        <v>0</v>
      </c>
      <c r="AA83" s="10">
        <v>0</v>
      </c>
      <c r="AB83" t="s">
        <v>288</v>
      </c>
      <c r="AC83" t="s">
        <v>569</v>
      </c>
      <c r="AD83" t="s">
        <v>50</v>
      </c>
      <c r="AE83" t="s">
        <v>55</v>
      </c>
      <c r="AF83" t="s">
        <v>55</v>
      </c>
      <c r="AG83" t="s">
        <v>95</v>
      </c>
      <c r="AI83" t="s">
        <v>283</v>
      </c>
      <c r="AK83" t="s">
        <v>60</v>
      </c>
      <c r="AM83" t="s">
        <v>299</v>
      </c>
      <c r="AO83" t="s">
        <v>60</v>
      </c>
      <c r="AQ83" t="s">
        <v>209</v>
      </c>
      <c r="AR83" t="s">
        <v>570</v>
      </c>
    </row>
    <row r="84" spans="1:46" ht="28.5" x14ac:dyDescent="0.45">
      <c r="A84" t="s">
        <v>557</v>
      </c>
      <c r="B84" t="s">
        <v>571</v>
      </c>
      <c r="C84" s="1" t="s">
        <v>572</v>
      </c>
      <c r="D84" t="s">
        <v>49</v>
      </c>
      <c r="E84" t="s">
        <v>50</v>
      </c>
      <c r="F84" t="s">
        <v>81</v>
      </c>
      <c r="G84">
        <v>2021</v>
      </c>
      <c r="H84" t="s">
        <v>52</v>
      </c>
      <c r="J84" s="5">
        <v>400000</v>
      </c>
      <c r="R84" s="10">
        <v>11</v>
      </c>
      <c r="S84" s="8">
        <f t="shared" si="2"/>
        <v>17.71</v>
      </c>
      <c r="T84" s="10">
        <v>11</v>
      </c>
      <c r="U84" s="10">
        <v>0</v>
      </c>
      <c r="V84">
        <v>0</v>
      </c>
      <c r="X84" s="10">
        <v>11</v>
      </c>
      <c r="Y84" s="10">
        <v>0</v>
      </c>
      <c r="Z84" s="10">
        <v>0</v>
      </c>
      <c r="AA84" s="10">
        <v>0</v>
      </c>
      <c r="AB84" t="s">
        <v>288</v>
      </c>
      <c r="AC84" t="s">
        <v>573</v>
      </c>
      <c r="AD84" t="s">
        <v>50</v>
      </c>
      <c r="AE84" t="s">
        <v>55</v>
      </c>
      <c r="AF84" t="s">
        <v>55</v>
      </c>
      <c r="AG84" t="s">
        <v>95</v>
      </c>
      <c r="AI84" t="s">
        <v>283</v>
      </c>
      <c r="AK84" t="s">
        <v>574</v>
      </c>
      <c r="AO84" t="s">
        <v>60</v>
      </c>
      <c r="AQ84" t="s">
        <v>258</v>
      </c>
      <c r="AT84" t="s">
        <v>575</v>
      </c>
    </row>
    <row r="85" spans="1:46" ht="28.5" x14ac:dyDescent="0.45">
      <c r="A85" t="s">
        <v>557</v>
      </c>
      <c r="B85" t="s">
        <v>576</v>
      </c>
      <c r="C85" s="1" t="s">
        <v>577</v>
      </c>
      <c r="D85" t="s">
        <v>49</v>
      </c>
      <c r="E85" t="s">
        <v>50</v>
      </c>
      <c r="F85" t="s">
        <v>81</v>
      </c>
      <c r="G85">
        <v>2021</v>
      </c>
      <c r="H85" t="s">
        <v>52</v>
      </c>
      <c r="J85" s="5">
        <v>600000</v>
      </c>
      <c r="R85" s="10">
        <v>20</v>
      </c>
      <c r="S85" s="8">
        <f t="shared" si="2"/>
        <v>32.200000000000003</v>
      </c>
      <c r="T85" s="10">
        <v>20</v>
      </c>
      <c r="U85" s="10">
        <v>0</v>
      </c>
      <c r="V85">
        <v>0</v>
      </c>
      <c r="X85" s="10">
        <v>20</v>
      </c>
      <c r="Y85" s="10">
        <v>0</v>
      </c>
      <c r="Z85" s="10">
        <v>0</v>
      </c>
      <c r="AA85" s="10">
        <v>0</v>
      </c>
      <c r="AB85" t="s">
        <v>288</v>
      </c>
      <c r="AC85" t="s">
        <v>578</v>
      </c>
      <c r="AD85" t="s">
        <v>50</v>
      </c>
      <c r="AE85" t="s">
        <v>55</v>
      </c>
      <c r="AF85" t="s">
        <v>55</v>
      </c>
      <c r="AG85" t="s">
        <v>95</v>
      </c>
      <c r="AI85" t="s">
        <v>283</v>
      </c>
      <c r="AK85" t="s">
        <v>574</v>
      </c>
      <c r="AM85" t="s">
        <v>60</v>
      </c>
      <c r="AO85" t="s">
        <v>60</v>
      </c>
      <c r="AQ85" t="s">
        <v>258</v>
      </c>
      <c r="AT85" t="s">
        <v>575</v>
      </c>
    </row>
    <row r="86" spans="1:46" ht="28.5" x14ac:dyDescent="0.45">
      <c r="A86" t="s">
        <v>557</v>
      </c>
      <c r="B86" t="s">
        <v>579</v>
      </c>
      <c r="C86" s="1" t="s">
        <v>580</v>
      </c>
      <c r="D86" t="s">
        <v>49</v>
      </c>
      <c r="E86" t="s">
        <v>50</v>
      </c>
      <c r="F86" t="s">
        <v>81</v>
      </c>
      <c r="G86">
        <v>2022</v>
      </c>
      <c r="H86" t="s">
        <v>143</v>
      </c>
      <c r="I86" t="s">
        <v>581</v>
      </c>
      <c r="J86" s="5">
        <v>1051745</v>
      </c>
      <c r="R86" s="10">
        <v>16</v>
      </c>
      <c r="S86" s="8">
        <f t="shared" si="2"/>
        <v>25.76</v>
      </c>
      <c r="T86" s="10">
        <v>16</v>
      </c>
      <c r="U86" s="10">
        <v>0</v>
      </c>
      <c r="V86">
        <v>0</v>
      </c>
      <c r="X86" s="10">
        <v>16</v>
      </c>
      <c r="Y86" s="10">
        <v>0</v>
      </c>
      <c r="Z86" s="10">
        <v>0</v>
      </c>
      <c r="AA86" s="10">
        <v>0</v>
      </c>
      <c r="AB86" t="s">
        <v>560</v>
      </c>
      <c r="AD86" t="s">
        <v>55</v>
      </c>
      <c r="AE86" t="s">
        <v>55</v>
      </c>
      <c r="AF86" t="s">
        <v>55</v>
      </c>
      <c r="AG86" t="s">
        <v>582</v>
      </c>
      <c r="AI86" t="s">
        <v>143</v>
      </c>
      <c r="AJ86" t="s">
        <v>583</v>
      </c>
      <c r="AK86" t="s">
        <v>60</v>
      </c>
      <c r="AM86" t="s">
        <v>60</v>
      </c>
      <c r="AO86" t="s">
        <v>60</v>
      </c>
      <c r="AQ86" t="s">
        <v>258</v>
      </c>
      <c r="AT86" t="s">
        <v>583</v>
      </c>
    </row>
    <row r="87" spans="1:46" ht="57" x14ac:dyDescent="0.45">
      <c r="A87" t="s">
        <v>584</v>
      </c>
      <c r="B87" t="s">
        <v>585</v>
      </c>
      <c r="C87" s="1" t="s">
        <v>586</v>
      </c>
      <c r="D87" t="s">
        <v>49</v>
      </c>
      <c r="E87" t="s">
        <v>55</v>
      </c>
      <c r="F87" t="s">
        <v>51</v>
      </c>
      <c r="G87">
        <v>2020</v>
      </c>
      <c r="H87" t="s">
        <v>143</v>
      </c>
      <c r="I87" t="s">
        <v>587</v>
      </c>
      <c r="J87" s="5">
        <v>10500000</v>
      </c>
      <c r="K87" t="s">
        <v>53</v>
      </c>
      <c r="L87" t="s">
        <v>53</v>
      </c>
      <c r="M87" t="s">
        <v>53</v>
      </c>
      <c r="N87" t="s">
        <v>53</v>
      </c>
      <c r="O87" t="s">
        <v>53</v>
      </c>
      <c r="P87" t="s">
        <v>53</v>
      </c>
      <c r="Q87" t="s">
        <v>53</v>
      </c>
      <c r="R87" s="10">
        <v>32</v>
      </c>
      <c r="S87" s="8">
        <f t="shared" si="2"/>
        <v>51.52</v>
      </c>
      <c r="T87" s="10">
        <v>32</v>
      </c>
      <c r="U87" s="10">
        <v>0</v>
      </c>
      <c r="V87">
        <v>0</v>
      </c>
      <c r="X87" s="10">
        <v>0</v>
      </c>
      <c r="Y87" s="10">
        <v>13</v>
      </c>
      <c r="Z87" s="10">
        <v>13</v>
      </c>
      <c r="AA87" s="10">
        <v>6</v>
      </c>
      <c r="AB87" t="s">
        <v>504</v>
      </c>
      <c r="AC87" t="s">
        <v>588</v>
      </c>
      <c r="AD87" t="s">
        <v>55</v>
      </c>
      <c r="AE87" t="s">
        <v>55</v>
      </c>
      <c r="AF87" t="s">
        <v>55</v>
      </c>
      <c r="AG87" t="s">
        <v>95</v>
      </c>
      <c r="AK87" t="s">
        <v>143</v>
      </c>
      <c r="AL87" t="s">
        <v>589</v>
      </c>
      <c r="AQ87" t="s">
        <v>590</v>
      </c>
      <c r="AT87" t="s">
        <v>591</v>
      </c>
    </row>
    <row r="88" spans="1:46" ht="28.5" x14ac:dyDescent="0.45">
      <c r="A88" t="s">
        <v>592</v>
      </c>
      <c r="B88" t="s">
        <v>593</v>
      </c>
      <c r="C88" s="1" t="s">
        <v>594</v>
      </c>
      <c r="D88" t="s">
        <v>49</v>
      </c>
      <c r="E88" t="s">
        <v>50</v>
      </c>
      <c r="F88" t="s">
        <v>65</v>
      </c>
      <c r="G88">
        <v>2021</v>
      </c>
      <c r="H88" t="s">
        <v>66</v>
      </c>
      <c r="J88" s="5">
        <v>22600000</v>
      </c>
      <c r="R88" s="10">
        <v>51</v>
      </c>
      <c r="S88" s="8">
        <f t="shared" si="2"/>
        <v>82.11</v>
      </c>
      <c r="T88" s="10">
        <v>51</v>
      </c>
      <c r="U88" s="10">
        <v>0</v>
      </c>
      <c r="V88">
        <v>0</v>
      </c>
      <c r="X88" s="10">
        <v>6</v>
      </c>
      <c r="Y88" s="10">
        <v>26</v>
      </c>
      <c r="Z88" s="10">
        <v>0</v>
      </c>
      <c r="AA88" s="10">
        <v>19</v>
      </c>
      <c r="AB88" t="s">
        <v>226</v>
      </c>
      <c r="AD88" t="s">
        <v>55</v>
      </c>
      <c r="AE88" t="s">
        <v>55</v>
      </c>
      <c r="AF88" t="s">
        <v>55</v>
      </c>
      <c r="AG88" t="s">
        <v>69</v>
      </c>
      <c r="AI88" t="s">
        <v>595</v>
      </c>
      <c r="AK88" t="s">
        <v>58</v>
      </c>
      <c r="AM88" t="s">
        <v>596</v>
      </c>
      <c r="AO88" t="s">
        <v>86</v>
      </c>
      <c r="AQ88" t="s">
        <v>597</v>
      </c>
    </row>
    <row r="89" spans="1:46" ht="28.5" x14ac:dyDescent="0.45">
      <c r="A89" t="s">
        <v>592</v>
      </c>
      <c r="B89" t="s">
        <v>598</v>
      </c>
      <c r="C89" s="1" t="s">
        <v>599</v>
      </c>
      <c r="D89" t="s">
        <v>49</v>
      </c>
      <c r="E89" t="s">
        <v>50</v>
      </c>
      <c r="F89" t="s">
        <v>81</v>
      </c>
      <c r="G89">
        <v>2021</v>
      </c>
      <c r="H89" t="s">
        <v>143</v>
      </c>
      <c r="I89" t="s">
        <v>600</v>
      </c>
      <c r="J89" s="5">
        <v>10500000</v>
      </c>
      <c r="R89" s="10">
        <v>32</v>
      </c>
      <c r="S89" s="8">
        <f t="shared" si="2"/>
        <v>51.52</v>
      </c>
      <c r="T89" s="10">
        <v>32</v>
      </c>
      <c r="U89" s="10">
        <v>0</v>
      </c>
      <c r="V89">
        <v>0</v>
      </c>
      <c r="X89" s="10">
        <v>8</v>
      </c>
      <c r="Y89" s="10">
        <v>9</v>
      </c>
      <c r="Z89" s="10">
        <v>6</v>
      </c>
      <c r="AA89" s="10">
        <v>9</v>
      </c>
      <c r="AB89" t="s">
        <v>601</v>
      </c>
      <c r="AD89" t="s">
        <v>55</v>
      </c>
      <c r="AE89" t="s">
        <v>55</v>
      </c>
      <c r="AF89" t="s">
        <v>50</v>
      </c>
      <c r="AI89" t="s">
        <v>602</v>
      </c>
      <c r="AK89" t="s">
        <v>58</v>
      </c>
      <c r="AM89" t="s">
        <v>603</v>
      </c>
      <c r="AO89" t="s">
        <v>356</v>
      </c>
      <c r="AQ89" t="s">
        <v>60</v>
      </c>
    </row>
    <row r="90" spans="1:46" ht="28.5" x14ac:dyDescent="0.45">
      <c r="A90" t="s">
        <v>592</v>
      </c>
      <c r="B90" t="s">
        <v>604</v>
      </c>
      <c r="C90" s="1" t="s">
        <v>605</v>
      </c>
      <c r="D90" t="s">
        <v>49</v>
      </c>
      <c r="E90" t="s">
        <v>50</v>
      </c>
      <c r="F90" t="s">
        <v>81</v>
      </c>
      <c r="G90">
        <v>2022</v>
      </c>
      <c r="H90" t="s">
        <v>66</v>
      </c>
      <c r="J90" s="5">
        <v>18600000</v>
      </c>
      <c r="R90" s="10">
        <v>38</v>
      </c>
      <c r="S90" s="8">
        <f t="shared" si="2"/>
        <v>61.180000000000007</v>
      </c>
      <c r="T90" s="10">
        <v>38</v>
      </c>
      <c r="U90" s="10">
        <v>0</v>
      </c>
      <c r="V90">
        <v>0</v>
      </c>
      <c r="X90" s="10">
        <v>8</v>
      </c>
      <c r="Y90" s="10">
        <v>30</v>
      </c>
      <c r="Z90" s="10">
        <v>0</v>
      </c>
      <c r="AA90" s="10">
        <v>0</v>
      </c>
      <c r="AB90" t="s">
        <v>54</v>
      </c>
      <c r="AC90" t="s">
        <v>606</v>
      </c>
      <c r="AD90" t="s">
        <v>55</v>
      </c>
      <c r="AE90" t="s">
        <v>55</v>
      </c>
      <c r="AF90" t="s">
        <v>55</v>
      </c>
      <c r="AG90" t="s">
        <v>142</v>
      </c>
      <c r="AI90" t="s">
        <v>169</v>
      </c>
      <c r="AK90" t="s">
        <v>58</v>
      </c>
      <c r="AM90" t="s">
        <v>607</v>
      </c>
      <c r="AO90" t="s">
        <v>86</v>
      </c>
      <c r="AQ90" t="s">
        <v>258</v>
      </c>
      <c r="AT90" t="s">
        <v>608</v>
      </c>
    </row>
    <row r="91" spans="1:46" ht="28.5" x14ac:dyDescent="0.45">
      <c r="A91" t="s">
        <v>592</v>
      </c>
      <c r="B91" t="s">
        <v>609</v>
      </c>
      <c r="C91" s="1" t="s">
        <v>610</v>
      </c>
      <c r="D91" t="s">
        <v>49</v>
      </c>
      <c r="E91" t="s">
        <v>55</v>
      </c>
      <c r="F91" t="s">
        <v>81</v>
      </c>
      <c r="G91">
        <v>2022</v>
      </c>
      <c r="H91" t="s">
        <v>52</v>
      </c>
      <c r="J91" s="5">
        <v>41400000</v>
      </c>
      <c r="R91" s="10">
        <v>116</v>
      </c>
      <c r="S91" s="8">
        <f t="shared" si="2"/>
        <v>186.76000000000002</v>
      </c>
      <c r="T91" s="10">
        <v>116</v>
      </c>
      <c r="U91" s="10">
        <v>0</v>
      </c>
      <c r="V91">
        <v>0</v>
      </c>
      <c r="X91" s="10">
        <v>17</v>
      </c>
      <c r="Y91" s="10">
        <v>99</v>
      </c>
      <c r="Z91" s="10">
        <v>0</v>
      </c>
      <c r="AA91" s="10">
        <v>0</v>
      </c>
      <c r="AB91" t="s">
        <v>54</v>
      </c>
      <c r="AD91" t="s">
        <v>55</v>
      </c>
      <c r="AE91" t="s">
        <v>55</v>
      </c>
      <c r="AF91" t="s">
        <v>55</v>
      </c>
      <c r="AG91" t="s">
        <v>611</v>
      </c>
      <c r="AI91" t="s">
        <v>612</v>
      </c>
      <c r="AK91" t="s">
        <v>60</v>
      </c>
      <c r="AM91" t="s">
        <v>538</v>
      </c>
      <c r="AO91" t="s">
        <v>114</v>
      </c>
      <c r="AQ91" t="s">
        <v>209</v>
      </c>
      <c r="AR91" t="s">
        <v>613</v>
      </c>
    </row>
    <row r="92" spans="1:46" ht="28.5" x14ac:dyDescent="0.45">
      <c r="A92" t="s">
        <v>592</v>
      </c>
      <c r="B92" t="s">
        <v>614</v>
      </c>
      <c r="C92" s="1" t="s">
        <v>615</v>
      </c>
      <c r="D92" t="s">
        <v>49</v>
      </c>
      <c r="E92" t="s">
        <v>50</v>
      </c>
      <c r="F92" t="s">
        <v>81</v>
      </c>
      <c r="G92">
        <v>2024</v>
      </c>
      <c r="H92" t="s">
        <v>66</v>
      </c>
      <c r="J92" s="5">
        <v>29400000</v>
      </c>
      <c r="R92" s="10">
        <v>62</v>
      </c>
      <c r="S92" s="8">
        <f t="shared" si="2"/>
        <v>99.820000000000007</v>
      </c>
      <c r="T92" s="10">
        <v>56</v>
      </c>
      <c r="U92" s="10">
        <v>6</v>
      </c>
      <c r="V92">
        <v>0</v>
      </c>
      <c r="X92" s="10">
        <v>8</v>
      </c>
      <c r="Y92" s="10">
        <v>36</v>
      </c>
      <c r="Z92" s="10">
        <v>3</v>
      </c>
      <c r="AA92" s="10">
        <v>15</v>
      </c>
      <c r="AB92" t="s">
        <v>616</v>
      </c>
      <c r="AD92" t="s">
        <v>55</v>
      </c>
      <c r="AE92" t="s">
        <v>55</v>
      </c>
      <c r="AF92" t="s">
        <v>55</v>
      </c>
      <c r="AG92" t="s">
        <v>142</v>
      </c>
      <c r="AI92" t="s">
        <v>595</v>
      </c>
      <c r="AK92" t="s">
        <v>58</v>
      </c>
      <c r="AM92" t="s">
        <v>617</v>
      </c>
      <c r="AO92" t="s">
        <v>86</v>
      </c>
    </row>
    <row r="93" spans="1:46" ht="28.5" x14ac:dyDescent="0.45">
      <c r="A93" t="s">
        <v>618</v>
      </c>
      <c r="B93" t="s">
        <v>619</v>
      </c>
      <c r="C93" s="1" t="s">
        <v>620</v>
      </c>
      <c r="D93" t="s">
        <v>49</v>
      </c>
      <c r="E93" t="s">
        <v>50</v>
      </c>
      <c r="F93" t="s">
        <v>65</v>
      </c>
      <c r="G93">
        <v>2022</v>
      </c>
      <c r="H93" t="s">
        <v>66</v>
      </c>
      <c r="J93" s="5">
        <v>32129000</v>
      </c>
      <c r="R93" s="10">
        <v>62</v>
      </c>
      <c r="S93" s="8">
        <f t="shared" si="2"/>
        <v>99.820000000000007</v>
      </c>
      <c r="T93" s="10">
        <v>62</v>
      </c>
      <c r="U93" s="10">
        <v>0</v>
      </c>
      <c r="V93">
        <v>0</v>
      </c>
      <c r="X93" s="10">
        <v>21</v>
      </c>
      <c r="Y93" s="10">
        <v>41</v>
      </c>
      <c r="Z93" s="10">
        <v>0</v>
      </c>
      <c r="AA93" s="10">
        <v>0</v>
      </c>
      <c r="AB93" t="s">
        <v>82</v>
      </c>
      <c r="AD93" t="s">
        <v>55</v>
      </c>
      <c r="AE93" t="s">
        <v>55</v>
      </c>
      <c r="AF93" t="s">
        <v>55</v>
      </c>
      <c r="AG93" t="s">
        <v>69</v>
      </c>
      <c r="AI93" t="s">
        <v>621</v>
      </c>
      <c r="AJ93" t="s">
        <v>622</v>
      </c>
      <c r="AK93" t="s">
        <v>623</v>
      </c>
      <c r="AM93" t="s">
        <v>624</v>
      </c>
      <c r="AO93" t="s">
        <v>86</v>
      </c>
      <c r="AQ93" t="s">
        <v>625</v>
      </c>
    </row>
    <row r="94" spans="1:46" ht="28.5" x14ac:dyDescent="0.45">
      <c r="A94" t="s">
        <v>618</v>
      </c>
      <c r="B94" t="s">
        <v>626</v>
      </c>
      <c r="C94" s="1" t="s">
        <v>627</v>
      </c>
      <c r="D94" t="s">
        <v>49</v>
      </c>
      <c r="E94" t="s">
        <v>55</v>
      </c>
      <c r="F94" t="s">
        <v>81</v>
      </c>
      <c r="G94">
        <v>2023</v>
      </c>
      <c r="H94" t="s">
        <v>52</v>
      </c>
      <c r="J94" s="5">
        <v>40000000</v>
      </c>
      <c r="R94" s="10">
        <v>78</v>
      </c>
      <c r="S94" s="8">
        <f t="shared" si="2"/>
        <v>125.58000000000001</v>
      </c>
      <c r="T94" s="10">
        <v>78</v>
      </c>
      <c r="U94" s="10">
        <v>0</v>
      </c>
      <c r="V94">
        <v>0</v>
      </c>
      <c r="X94" s="10">
        <v>8</v>
      </c>
      <c r="Y94" s="10">
        <v>67</v>
      </c>
      <c r="Z94" s="10">
        <v>0</v>
      </c>
      <c r="AA94" s="10">
        <v>3</v>
      </c>
      <c r="AB94" t="s">
        <v>54</v>
      </c>
      <c r="AD94" t="s">
        <v>55</v>
      </c>
      <c r="AE94" t="s">
        <v>55</v>
      </c>
      <c r="AF94" t="s">
        <v>55</v>
      </c>
      <c r="AG94" t="s">
        <v>56</v>
      </c>
      <c r="AI94" t="s">
        <v>628</v>
      </c>
      <c r="AJ94" t="s">
        <v>629</v>
      </c>
      <c r="AK94" t="s">
        <v>60</v>
      </c>
      <c r="AM94" t="s">
        <v>630</v>
      </c>
      <c r="AO94" t="s">
        <v>511</v>
      </c>
      <c r="AQ94" t="s">
        <v>60</v>
      </c>
    </row>
    <row r="95" spans="1:46" ht="28.5" x14ac:dyDescent="0.45">
      <c r="A95" t="s">
        <v>618</v>
      </c>
      <c r="B95" t="s">
        <v>631</v>
      </c>
      <c r="C95" s="1" t="s">
        <v>632</v>
      </c>
      <c r="D95" t="s">
        <v>49</v>
      </c>
      <c r="E95" t="s">
        <v>50</v>
      </c>
      <c r="F95" t="s">
        <v>385</v>
      </c>
      <c r="G95">
        <v>2024</v>
      </c>
      <c r="H95" t="s">
        <v>66</v>
      </c>
      <c r="J95" s="5">
        <v>16700000</v>
      </c>
      <c r="R95" s="10">
        <v>30</v>
      </c>
      <c r="S95" s="8">
        <f t="shared" si="2"/>
        <v>48.300000000000004</v>
      </c>
      <c r="T95" s="10">
        <v>0</v>
      </c>
      <c r="U95" s="10">
        <v>30</v>
      </c>
      <c r="V95">
        <v>0</v>
      </c>
      <c r="X95" s="10">
        <v>0</v>
      </c>
      <c r="Y95" s="10">
        <v>0</v>
      </c>
      <c r="Z95" s="10">
        <v>30</v>
      </c>
      <c r="AA95" s="10">
        <v>0</v>
      </c>
      <c r="AB95" t="s">
        <v>54</v>
      </c>
      <c r="AD95" t="s">
        <v>50</v>
      </c>
      <c r="AE95" t="s">
        <v>55</v>
      </c>
      <c r="AF95" t="s">
        <v>55</v>
      </c>
      <c r="AG95" t="s">
        <v>111</v>
      </c>
      <c r="AI95" t="s">
        <v>633</v>
      </c>
      <c r="AJ95" t="s">
        <v>629</v>
      </c>
      <c r="AK95" t="s">
        <v>60</v>
      </c>
      <c r="AM95" t="s">
        <v>60</v>
      </c>
      <c r="AO95" t="s">
        <v>60</v>
      </c>
      <c r="AQ95" t="s">
        <v>258</v>
      </c>
      <c r="AT95" t="s">
        <v>634</v>
      </c>
    </row>
    <row r="96" spans="1:46" ht="28.5" x14ac:dyDescent="0.45">
      <c r="A96" t="s">
        <v>635</v>
      </c>
      <c r="B96" t="s">
        <v>636</v>
      </c>
      <c r="C96" s="1" t="s">
        <v>637</v>
      </c>
      <c r="D96" t="s">
        <v>49</v>
      </c>
      <c r="E96" t="s">
        <v>50</v>
      </c>
      <c r="F96" t="s">
        <v>51</v>
      </c>
      <c r="G96">
        <v>2020</v>
      </c>
      <c r="H96" t="s">
        <v>110</v>
      </c>
      <c r="J96" s="5">
        <v>8150046</v>
      </c>
      <c r="K96">
        <v>19</v>
      </c>
      <c r="L96" t="s">
        <v>53</v>
      </c>
      <c r="M96" t="s">
        <v>53</v>
      </c>
      <c r="N96" t="s">
        <v>53</v>
      </c>
      <c r="O96">
        <v>32</v>
      </c>
      <c r="P96" t="s">
        <v>53</v>
      </c>
      <c r="Q96" t="s">
        <v>53</v>
      </c>
      <c r="R96" s="10">
        <v>31</v>
      </c>
      <c r="S96" s="8">
        <f t="shared" si="2"/>
        <v>49.910000000000004</v>
      </c>
      <c r="T96" s="10">
        <v>31</v>
      </c>
      <c r="U96" s="10">
        <v>0</v>
      </c>
      <c r="V96">
        <v>0</v>
      </c>
      <c r="X96" s="10">
        <v>18</v>
      </c>
      <c r="Y96" s="10">
        <v>13</v>
      </c>
      <c r="Z96" s="10">
        <v>0</v>
      </c>
      <c r="AA96" s="10">
        <v>0</v>
      </c>
      <c r="AB96" t="s">
        <v>638</v>
      </c>
      <c r="AC96" t="s">
        <v>83</v>
      </c>
      <c r="AD96" t="s">
        <v>50</v>
      </c>
      <c r="AE96" t="s">
        <v>55</v>
      </c>
      <c r="AF96" t="s">
        <v>55</v>
      </c>
      <c r="AG96" t="s">
        <v>142</v>
      </c>
      <c r="AI96" t="s">
        <v>57</v>
      </c>
      <c r="AK96" t="s">
        <v>639</v>
      </c>
      <c r="AM96" t="s">
        <v>640</v>
      </c>
      <c r="AO96" t="s">
        <v>114</v>
      </c>
      <c r="AQ96" t="s">
        <v>74</v>
      </c>
    </row>
    <row r="97" spans="1:46" ht="28.5" x14ac:dyDescent="0.45">
      <c r="A97" t="s">
        <v>635</v>
      </c>
      <c r="B97" t="s">
        <v>641</v>
      </c>
      <c r="C97" s="1" t="s">
        <v>642</v>
      </c>
      <c r="D97" t="s">
        <v>49</v>
      </c>
      <c r="E97" t="s">
        <v>50</v>
      </c>
      <c r="F97" t="s">
        <v>81</v>
      </c>
      <c r="G97">
        <v>2022</v>
      </c>
      <c r="H97" t="s">
        <v>66</v>
      </c>
      <c r="J97" s="5">
        <v>8595500</v>
      </c>
      <c r="R97" s="10">
        <v>28</v>
      </c>
      <c r="S97" s="8">
        <f t="shared" si="2"/>
        <v>45.080000000000005</v>
      </c>
      <c r="T97" s="10">
        <v>28</v>
      </c>
      <c r="U97" s="10">
        <v>0</v>
      </c>
      <c r="V97">
        <v>0</v>
      </c>
      <c r="X97" s="10">
        <v>12</v>
      </c>
      <c r="Y97" s="10">
        <v>8</v>
      </c>
      <c r="Z97" s="10">
        <v>8</v>
      </c>
      <c r="AA97" s="10">
        <v>0</v>
      </c>
      <c r="AB97" t="s">
        <v>638</v>
      </c>
      <c r="AD97" t="s">
        <v>50</v>
      </c>
      <c r="AE97" t="s">
        <v>55</v>
      </c>
      <c r="AF97" t="s">
        <v>55</v>
      </c>
      <c r="AG97" t="s">
        <v>643</v>
      </c>
      <c r="AI97" t="s">
        <v>438</v>
      </c>
      <c r="AK97" t="s">
        <v>639</v>
      </c>
      <c r="AM97" t="s">
        <v>640</v>
      </c>
      <c r="AO97" t="s">
        <v>644</v>
      </c>
      <c r="AP97" t="s">
        <v>645</v>
      </c>
      <c r="AQ97" t="s">
        <v>60</v>
      </c>
    </row>
    <row r="98" spans="1:46" ht="28.5" x14ac:dyDescent="0.45">
      <c r="A98" t="s">
        <v>635</v>
      </c>
      <c r="B98" t="s">
        <v>646</v>
      </c>
      <c r="C98" s="1" t="s">
        <v>647</v>
      </c>
      <c r="D98" t="s">
        <v>49</v>
      </c>
      <c r="E98" t="s">
        <v>50</v>
      </c>
      <c r="F98" t="s">
        <v>81</v>
      </c>
      <c r="G98">
        <v>2022</v>
      </c>
      <c r="H98" t="s">
        <v>66</v>
      </c>
      <c r="J98" s="5">
        <v>13479800</v>
      </c>
      <c r="R98" s="10">
        <v>33</v>
      </c>
      <c r="S98" s="8">
        <f t="shared" ref="S98:S115" si="3">R98*1.61</f>
        <v>53.13</v>
      </c>
      <c r="T98" s="10">
        <v>33</v>
      </c>
      <c r="U98" s="10">
        <v>0</v>
      </c>
      <c r="V98">
        <v>0</v>
      </c>
      <c r="X98" s="10">
        <v>12</v>
      </c>
      <c r="Y98" s="10">
        <v>21</v>
      </c>
      <c r="Z98" s="10">
        <v>0</v>
      </c>
      <c r="AA98" s="10">
        <v>0</v>
      </c>
      <c r="AB98" t="s">
        <v>648</v>
      </c>
      <c r="AC98" t="s">
        <v>649</v>
      </c>
      <c r="AD98" t="s">
        <v>55</v>
      </c>
      <c r="AE98" t="s">
        <v>50</v>
      </c>
      <c r="AF98" t="s">
        <v>55</v>
      </c>
      <c r="AG98" t="s">
        <v>643</v>
      </c>
      <c r="AI98" t="s">
        <v>57</v>
      </c>
      <c r="AK98" t="s">
        <v>71</v>
      </c>
      <c r="AM98" t="s">
        <v>650</v>
      </c>
      <c r="AO98" t="s">
        <v>86</v>
      </c>
      <c r="AQ98" t="s">
        <v>74</v>
      </c>
    </row>
    <row r="99" spans="1:46" ht="28.5" x14ac:dyDescent="0.45">
      <c r="A99" t="s">
        <v>635</v>
      </c>
      <c r="B99" t="s">
        <v>651</v>
      </c>
      <c r="C99" s="1" t="s">
        <v>652</v>
      </c>
      <c r="D99" t="s">
        <v>49</v>
      </c>
      <c r="E99" t="s">
        <v>50</v>
      </c>
      <c r="F99" t="s">
        <v>65</v>
      </c>
      <c r="G99">
        <v>2022</v>
      </c>
      <c r="H99" t="s">
        <v>66</v>
      </c>
      <c r="J99" s="5">
        <v>20372247</v>
      </c>
      <c r="R99" s="10">
        <v>53</v>
      </c>
      <c r="S99" s="8">
        <f t="shared" si="3"/>
        <v>85.33</v>
      </c>
      <c r="T99" s="10">
        <v>53</v>
      </c>
      <c r="U99" s="10">
        <v>0</v>
      </c>
      <c r="V99">
        <v>0</v>
      </c>
      <c r="X99" s="10">
        <v>12</v>
      </c>
      <c r="Y99" s="10">
        <v>27</v>
      </c>
      <c r="Z99" s="10">
        <v>0</v>
      </c>
      <c r="AA99" s="10">
        <v>14</v>
      </c>
      <c r="AB99" t="s">
        <v>226</v>
      </c>
      <c r="AC99" t="s">
        <v>653</v>
      </c>
      <c r="AD99" t="s">
        <v>55</v>
      </c>
      <c r="AE99" t="s">
        <v>50</v>
      </c>
      <c r="AF99" t="s">
        <v>55</v>
      </c>
      <c r="AG99" t="s">
        <v>142</v>
      </c>
      <c r="AI99" t="s">
        <v>57</v>
      </c>
      <c r="AK99" t="s">
        <v>639</v>
      </c>
      <c r="AM99" t="s">
        <v>654</v>
      </c>
      <c r="AO99" t="s">
        <v>86</v>
      </c>
      <c r="AQ99" t="s">
        <v>115</v>
      </c>
    </row>
    <row r="100" spans="1:46" ht="28.5" x14ac:dyDescent="0.45">
      <c r="A100" t="s">
        <v>655</v>
      </c>
      <c r="B100" t="s">
        <v>656</v>
      </c>
      <c r="C100" s="1" t="s">
        <v>657</v>
      </c>
      <c r="D100" t="s">
        <v>49</v>
      </c>
      <c r="E100" t="s">
        <v>50</v>
      </c>
      <c r="F100" t="s">
        <v>51</v>
      </c>
      <c r="G100">
        <v>2020</v>
      </c>
      <c r="H100" t="s">
        <v>213</v>
      </c>
      <c r="J100" s="5">
        <v>410000</v>
      </c>
      <c r="K100" t="s">
        <v>53</v>
      </c>
      <c r="L100" t="s">
        <v>53</v>
      </c>
      <c r="M100" t="s">
        <v>53</v>
      </c>
      <c r="N100" t="s">
        <v>53</v>
      </c>
      <c r="O100" t="s">
        <v>53</v>
      </c>
      <c r="P100" t="s">
        <v>53</v>
      </c>
      <c r="Q100" t="s">
        <v>53</v>
      </c>
      <c r="R100" s="10">
        <v>1</v>
      </c>
      <c r="S100" s="8">
        <f t="shared" si="3"/>
        <v>1.61</v>
      </c>
      <c r="T100" s="10">
        <v>0</v>
      </c>
      <c r="U100" s="10">
        <v>1</v>
      </c>
      <c r="V100">
        <v>0</v>
      </c>
      <c r="X100" s="10">
        <v>0</v>
      </c>
      <c r="Y100" s="10">
        <v>0</v>
      </c>
      <c r="Z100" s="10">
        <v>0</v>
      </c>
      <c r="AA100" s="10">
        <v>1</v>
      </c>
      <c r="AB100" t="s">
        <v>360</v>
      </c>
      <c r="AD100" t="s">
        <v>55</v>
      </c>
      <c r="AE100" t="s">
        <v>55</v>
      </c>
      <c r="AF100" t="s">
        <v>55</v>
      </c>
      <c r="AG100" t="s">
        <v>582</v>
      </c>
      <c r="AI100" t="s">
        <v>60</v>
      </c>
      <c r="AK100" t="s">
        <v>60</v>
      </c>
      <c r="AM100" t="s">
        <v>658</v>
      </c>
      <c r="AO100" t="s">
        <v>60</v>
      </c>
      <c r="AQ100" t="s">
        <v>209</v>
      </c>
      <c r="AR100" t="s">
        <v>659</v>
      </c>
    </row>
    <row r="101" spans="1:46" ht="28.5" x14ac:dyDescent="0.45">
      <c r="A101" t="s">
        <v>655</v>
      </c>
      <c r="B101" t="s">
        <v>660</v>
      </c>
      <c r="C101" s="1" t="s">
        <v>661</v>
      </c>
      <c r="D101" t="s">
        <v>49</v>
      </c>
      <c r="E101" t="s">
        <v>50</v>
      </c>
      <c r="F101" t="s">
        <v>51</v>
      </c>
      <c r="G101">
        <v>2020</v>
      </c>
      <c r="H101" t="s">
        <v>213</v>
      </c>
      <c r="J101" s="5">
        <v>850000</v>
      </c>
      <c r="K101" t="s">
        <v>53</v>
      </c>
      <c r="L101" t="s">
        <v>53</v>
      </c>
      <c r="M101" t="s">
        <v>53</v>
      </c>
      <c r="N101" t="s">
        <v>53</v>
      </c>
      <c r="O101" t="s">
        <v>53</v>
      </c>
      <c r="P101" t="s">
        <v>53</v>
      </c>
      <c r="Q101" t="s">
        <v>53</v>
      </c>
      <c r="R101" s="10">
        <v>20</v>
      </c>
      <c r="S101" s="8">
        <f t="shared" si="3"/>
        <v>32.200000000000003</v>
      </c>
      <c r="T101" s="10">
        <v>20</v>
      </c>
      <c r="U101" s="10">
        <v>0</v>
      </c>
      <c r="V101">
        <v>0</v>
      </c>
      <c r="X101" s="10">
        <v>20</v>
      </c>
      <c r="Y101" s="10">
        <v>0</v>
      </c>
      <c r="Z101" s="10">
        <v>0</v>
      </c>
      <c r="AA101" s="10">
        <v>0</v>
      </c>
      <c r="AB101" t="s">
        <v>662</v>
      </c>
      <c r="AC101" t="s">
        <v>663</v>
      </c>
      <c r="AD101" t="s">
        <v>55</v>
      </c>
      <c r="AE101" t="s">
        <v>55</v>
      </c>
      <c r="AF101" t="s">
        <v>55</v>
      </c>
      <c r="AG101" t="s">
        <v>69</v>
      </c>
      <c r="AK101" t="s">
        <v>71</v>
      </c>
      <c r="AM101" t="s">
        <v>658</v>
      </c>
      <c r="AQ101" t="s">
        <v>60</v>
      </c>
    </row>
    <row r="102" spans="1:46" ht="28.5" x14ac:dyDescent="0.45">
      <c r="A102" t="s">
        <v>655</v>
      </c>
      <c r="B102" t="s">
        <v>664</v>
      </c>
      <c r="C102" s="1" t="s">
        <v>665</v>
      </c>
      <c r="D102" t="s">
        <v>49</v>
      </c>
      <c r="E102" t="s">
        <v>50</v>
      </c>
      <c r="F102" t="s">
        <v>65</v>
      </c>
      <c r="G102">
        <v>2021</v>
      </c>
      <c r="H102" t="s">
        <v>213</v>
      </c>
      <c r="J102" s="5">
        <v>450000</v>
      </c>
      <c r="R102" s="10">
        <v>2</v>
      </c>
      <c r="S102" s="8">
        <f t="shared" si="3"/>
        <v>3.22</v>
      </c>
      <c r="T102" s="10">
        <v>1</v>
      </c>
      <c r="U102" s="10">
        <v>1</v>
      </c>
      <c r="V102">
        <v>0</v>
      </c>
      <c r="X102" s="10">
        <v>0</v>
      </c>
      <c r="Y102" s="10">
        <v>0</v>
      </c>
      <c r="Z102" s="10">
        <v>2</v>
      </c>
      <c r="AA102" s="10">
        <v>0</v>
      </c>
      <c r="AB102" t="s">
        <v>54</v>
      </c>
      <c r="AD102" t="s">
        <v>50</v>
      </c>
      <c r="AE102" t="s">
        <v>55</v>
      </c>
      <c r="AF102" t="s">
        <v>55</v>
      </c>
      <c r="AG102" t="s">
        <v>280</v>
      </c>
      <c r="AI102" t="s">
        <v>60</v>
      </c>
      <c r="AK102" t="s">
        <v>71</v>
      </c>
      <c r="AM102" t="s">
        <v>658</v>
      </c>
      <c r="AO102" t="s">
        <v>60</v>
      </c>
      <c r="AQ102" t="s">
        <v>209</v>
      </c>
      <c r="AR102" t="s">
        <v>659</v>
      </c>
    </row>
    <row r="103" spans="1:46" ht="28.5" x14ac:dyDescent="0.45">
      <c r="A103" t="s">
        <v>655</v>
      </c>
      <c r="B103" t="s">
        <v>666</v>
      </c>
      <c r="C103" s="1" t="s">
        <v>667</v>
      </c>
      <c r="D103" t="s">
        <v>49</v>
      </c>
      <c r="E103" t="s">
        <v>50</v>
      </c>
      <c r="F103" t="s">
        <v>81</v>
      </c>
      <c r="G103">
        <v>2022</v>
      </c>
      <c r="H103" t="s">
        <v>213</v>
      </c>
      <c r="J103" s="5">
        <v>2700000</v>
      </c>
      <c r="R103" s="10">
        <v>8</v>
      </c>
      <c r="S103" s="8">
        <f t="shared" si="3"/>
        <v>12.88</v>
      </c>
      <c r="T103" s="10">
        <v>8</v>
      </c>
      <c r="U103" s="10">
        <v>0</v>
      </c>
      <c r="V103">
        <v>0</v>
      </c>
      <c r="X103" s="10">
        <v>0</v>
      </c>
      <c r="Y103" s="10">
        <v>5</v>
      </c>
      <c r="Z103" s="10">
        <v>3</v>
      </c>
      <c r="AA103" s="10">
        <v>0</v>
      </c>
      <c r="AB103" t="s">
        <v>54</v>
      </c>
      <c r="AD103" t="s">
        <v>55</v>
      </c>
      <c r="AE103" t="s">
        <v>55</v>
      </c>
      <c r="AF103" t="s">
        <v>55</v>
      </c>
      <c r="AG103" t="s">
        <v>668</v>
      </c>
      <c r="AI103" t="s">
        <v>60</v>
      </c>
      <c r="AK103" t="s">
        <v>178</v>
      </c>
      <c r="AM103" t="s">
        <v>669</v>
      </c>
      <c r="AQ103" t="s">
        <v>60</v>
      </c>
    </row>
    <row r="104" spans="1:46" ht="28.5" x14ac:dyDescent="0.45">
      <c r="A104" t="s">
        <v>670</v>
      </c>
      <c r="B104" t="s">
        <v>671</v>
      </c>
      <c r="C104" s="1" t="s">
        <v>672</v>
      </c>
      <c r="D104" t="s">
        <v>49</v>
      </c>
      <c r="E104" t="s">
        <v>50</v>
      </c>
      <c r="F104" t="s">
        <v>65</v>
      </c>
      <c r="G104">
        <v>2021</v>
      </c>
      <c r="H104" t="s">
        <v>52</v>
      </c>
      <c r="J104" s="5">
        <v>3006675</v>
      </c>
      <c r="R104" s="10">
        <v>18</v>
      </c>
      <c r="S104" s="8">
        <f t="shared" si="3"/>
        <v>28.98</v>
      </c>
      <c r="T104" s="10">
        <v>18</v>
      </c>
      <c r="U104" s="10">
        <v>0</v>
      </c>
      <c r="V104">
        <v>0</v>
      </c>
      <c r="W104" t="s">
        <v>673</v>
      </c>
      <c r="X104" s="10">
        <v>10</v>
      </c>
      <c r="Y104" s="10">
        <v>6</v>
      </c>
      <c r="Z104" s="10">
        <v>2</v>
      </c>
      <c r="AA104" s="10">
        <v>0</v>
      </c>
      <c r="AB104" t="s">
        <v>674</v>
      </c>
      <c r="AC104" t="s">
        <v>675</v>
      </c>
      <c r="AD104" t="s">
        <v>55</v>
      </c>
      <c r="AE104" t="s">
        <v>55</v>
      </c>
      <c r="AF104" t="s">
        <v>55</v>
      </c>
      <c r="AG104" t="s">
        <v>611</v>
      </c>
      <c r="AI104" t="s">
        <v>438</v>
      </c>
      <c r="AJ104" t="s">
        <v>676</v>
      </c>
      <c r="AK104" t="s">
        <v>574</v>
      </c>
      <c r="AM104" t="s">
        <v>677</v>
      </c>
      <c r="AO104" t="s">
        <v>678</v>
      </c>
      <c r="AP104" t="s">
        <v>679</v>
      </c>
      <c r="AQ104" t="s">
        <v>60</v>
      </c>
    </row>
    <row r="105" spans="1:46" ht="28.5" x14ac:dyDescent="0.45">
      <c r="A105" t="s">
        <v>670</v>
      </c>
      <c r="B105" t="s">
        <v>680</v>
      </c>
      <c r="C105" s="1" t="s">
        <v>681</v>
      </c>
      <c r="D105" t="s">
        <v>49</v>
      </c>
      <c r="E105" t="s">
        <v>50</v>
      </c>
      <c r="F105" t="s">
        <v>81</v>
      </c>
      <c r="G105">
        <v>2023</v>
      </c>
      <c r="H105" t="s">
        <v>66</v>
      </c>
      <c r="J105" s="5">
        <v>23400000</v>
      </c>
      <c r="R105" s="10">
        <v>62</v>
      </c>
      <c r="S105" s="8">
        <f t="shared" si="3"/>
        <v>99.820000000000007</v>
      </c>
      <c r="T105" s="10">
        <v>62</v>
      </c>
      <c r="U105" s="10">
        <v>0</v>
      </c>
      <c r="V105">
        <v>0</v>
      </c>
      <c r="X105" s="10">
        <v>20</v>
      </c>
      <c r="Y105" s="10">
        <v>27</v>
      </c>
      <c r="Z105" s="10">
        <v>10</v>
      </c>
      <c r="AA105" s="10">
        <v>5</v>
      </c>
      <c r="AB105" t="s">
        <v>103</v>
      </c>
      <c r="AD105" t="s">
        <v>55</v>
      </c>
      <c r="AE105" t="s">
        <v>50</v>
      </c>
      <c r="AF105" t="s">
        <v>55</v>
      </c>
      <c r="AG105" t="s">
        <v>142</v>
      </c>
      <c r="AI105" t="s">
        <v>438</v>
      </c>
      <c r="AJ105" t="s">
        <v>670</v>
      </c>
      <c r="AK105" t="s">
        <v>60</v>
      </c>
      <c r="AM105" t="s">
        <v>682</v>
      </c>
      <c r="AO105" t="s">
        <v>114</v>
      </c>
      <c r="AQ105" t="s">
        <v>683</v>
      </c>
      <c r="AR105" t="s">
        <v>684</v>
      </c>
      <c r="AT105" t="s">
        <v>684</v>
      </c>
    </row>
    <row r="106" spans="1:46" ht="28.5" x14ac:dyDescent="0.45">
      <c r="A106" t="s">
        <v>670</v>
      </c>
      <c r="B106" t="s">
        <v>685</v>
      </c>
      <c r="C106" s="1" t="s">
        <v>686</v>
      </c>
      <c r="D106" t="s">
        <v>49</v>
      </c>
      <c r="E106" t="s">
        <v>50</v>
      </c>
      <c r="F106" t="s">
        <v>81</v>
      </c>
      <c r="G106">
        <v>2023</v>
      </c>
      <c r="H106" t="s">
        <v>66</v>
      </c>
      <c r="J106" s="5">
        <v>19995000</v>
      </c>
      <c r="R106" s="10">
        <v>60</v>
      </c>
      <c r="S106" s="8">
        <f t="shared" si="3"/>
        <v>96.600000000000009</v>
      </c>
      <c r="T106" s="10">
        <v>60</v>
      </c>
      <c r="U106" s="10">
        <v>0</v>
      </c>
      <c r="V106">
        <v>0</v>
      </c>
      <c r="X106" s="10">
        <v>18</v>
      </c>
      <c r="Y106" s="10">
        <v>27</v>
      </c>
      <c r="Z106" s="10">
        <v>15</v>
      </c>
      <c r="AA106" s="10">
        <v>0</v>
      </c>
      <c r="AB106" t="s">
        <v>103</v>
      </c>
      <c r="AD106" t="s">
        <v>55</v>
      </c>
      <c r="AE106" t="s">
        <v>55</v>
      </c>
      <c r="AF106" t="s">
        <v>55</v>
      </c>
      <c r="AG106" t="s">
        <v>142</v>
      </c>
      <c r="AI106" t="s">
        <v>143</v>
      </c>
      <c r="AJ106" t="s">
        <v>670</v>
      </c>
      <c r="AK106" t="s">
        <v>60</v>
      </c>
      <c r="AM106" t="s">
        <v>687</v>
      </c>
      <c r="AO106" t="s">
        <v>114</v>
      </c>
      <c r="AQ106" t="s">
        <v>683</v>
      </c>
      <c r="AR106" t="s">
        <v>684</v>
      </c>
      <c r="AT106" t="s">
        <v>684</v>
      </c>
    </row>
    <row r="107" spans="1:46" ht="28.5" x14ac:dyDescent="0.45">
      <c r="A107" t="s">
        <v>670</v>
      </c>
      <c r="B107" t="s">
        <v>688</v>
      </c>
      <c r="C107" s="1" t="s">
        <v>689</v>
      </c>
      <c r="D107" t="s">
        <v>49</v>
      </c>
      <c r="E107" t="s">
        <v>55</v>
      </c>
      <c r="F107" t="s">
        <v>81</v>
      </c>
      <c r="G107">
        <v>2024</v>
      </c>
      <c r="H107" t="s">
        <v>52</v>
      </c>
      <c r="J107" s="5">
        <v>14300000</v>
      </c>
      <c r="R107" s="10">
        <v>92</v>
      </c>
      <c r="S107" s="8">
        <f t="shared" si="3"/>
        <v>148.12</v>
      </c>
      <c r="T107" s="10">
        <v>92</v>
      </c>
      <c r="U107" s="10">
        <v>0</v>
      </c>
      <c r="V107">
        <v>0</v>
      </c>
      <c r="X107" s="10">
        <v>52</v>
      </c>
      <c r="Y107" s="10">
        <v>40</v>
      </c>
      <c r="Z107" s="10">
        <v>0</v>
      </c>
      <c r="AA107" s="10">
        <v>0</v>
      </c>
      <c r="AB107" t="s">
        <v>690</v>
      </c>
      <c r="AD107" t="s">
        <v>55</v>
      </c>
      <c r="AE107" t="s">
        <v>55</v>
      </c>
      <c r="AF107" t="s">
        <v>55</v>
      </c>
      <c r="AG107" t="s">
        <v>56</v>
      </c>
      <c r="AI107" t="s">
        <v>438</v>
      </c>
      <c r="AJ107" t="s">
        <v>670</v>
      </c>
      <c r="AK107" t="s">
        <v>178</v>
      </c>
      <c r="AM107" t="s">
        <v>491</v>
      </c>
      <c r="AO107" t="s">
        <v>691</v>
      </c>
      <c r="AP107" t="s">
        <v>692</v>
      </c>
    </row>
    <row r="108" spans="1:46" ht="28.5" x14ac:dyDescent="0.45">
      <c r="A108" t="s">
        <v>670</v>
      </c>
      <c r="B108" t="s">
        <v>693</v>
      </c>
      <c r="C108" s="1" t="s">
        <v>694</v>
      </c>
      <c r="D108" t="s">
        <v>49</v>
      </c>
      <c r="E108" t="s">
        <v>55</v>
      </c>
      <c r="F108" t="s">
        <v>81</v>
      </c>
      <c r="G108">
        <v>2024</v>
      </c>
      <c r="H108" t="s">
        <v>110</v>
      </c>
      <c r="J108" s="5">
        <v>19100000</v>
      </c>
      <c r="R108" s="10">
        <v>41</v>
      </c>
      <c r="S108" s="8">
        <f t="shared" si="3"/>
        <v>66.010000000000005</v>
      </c>
      <c r="T108" s="10">
        <v>41</v>
      </c>
      <c r="U108" s="10">
        <v>0</v>
      </c>
      <c r="V108">
        <v>0</v>
      </c>
      <c r="X108" s="10">
        <v>18</v>
      </c>
      <c r="Y108" s="10">
        <v>23</v>
      </c>
      <c r="Z108" s="10">
        <v>0</v>
      </c>
      <c r="AA108" s="10">
        <v>0</v>
      </c>
      <c r="AB108" t="s">
        <v>695</v>
      </c>
      <c r="AD108" t="s">
        <v>55</v>
      </c>
      <c r="AE108" t="s">
        <v>55</v>
      </c>
      <c r="AF108" t="s">
        <v>55</v>
      </c>
      <c r="AG108" t="s">
        <v>56</v>
      </c>
      <c r="AI108" t="s">
        <v>438</v>
      </c>
      <c r="AJ108" t="s">
        <v>670</v>
      </c>
      <c r="AK108" t="s">
        <v>178</v>
      </c>
      <c r="AM108" t="s">
        <v>696</v>
      </c>
      <c r="AO108" t="s">
        <v>479</v>
      </c>
      <c r="AQ108" t="s">
        <v>258</v>
      </c>
      <c r="AT108" t="s">
        <v>684</v>
      </c>
    </row>
    <row r="109" spans="1:46" ht="28.5" x14ac:dyDescent="0.45">
      <c r="A109" t="s">
        <v>670</v>
      </c>
      <c r="B109" t="s">
        <v>697</v>
      </c>
      <c r="C109" s="1" t="s">
        <v>698</v>
      </c>
      <c r="D109" t="s">
        <v>49</v>
      </c>
      <c r="E109" t="s">
        <v>50</v>
      </c>
      <c r="F109" t="s">
        <v>81</v>
      </c>
      <c r="G109">
        <v>2025</v>
      </c>
      <c r="H109" t="s">
        <v>66</v>
      </c>
      <c r="J109" s="5">
        <v>14741117</v>
      </c>
      <c r="R109" s="10">
        <v>43</v>
      </c>
      <c r="S109" s="8">
        <f t="shared" si="3"/>
        <v>69.23</v>
      </c>
      <c r="T109" s="10">
        <v>43</v>
      </c>
      <c r="U109" s="10">
        <v>0</v>
      </c>
      <c r="V109">
        <v>0</v>
      </c>
      <c r="X109" s="10">
        <v>8</v>
      </c>
      <c r="Y109" s="10">
        <v>0</v>
      </c>
      <c r="Z109" s="10">
        <v>35</v>
      </c>
      <c r="AA109" s="10">
        <v>0</v>
      </c>
      <c r="AB109" t="s">
        <v>54</v>
      </c>
      <c r="AD109" t="s">
        <v>55</v>
      </c>
      <c r="AE109" t="s">
        <v>50</v>
      </c>
      <c r="AF109" t="s">
        <v>55</v>
      </c>
      <c r="AG109" t="s">
        <v>361</v>
      </c>
      <c r="AI109" t="s">
        <v>143</v>
      </c>
      <c r="AJ109" t="s">
        <v>670</v>
      </c>
      <c r="AK109" t="s">
        <v>60</v>
      </c>
      <c r="AM109" t="s">
        <v>699</v>
      </c>
      <c r="AO109" t="s">
        <v>114</v>
      </c>
      <c r="AQ109" t="s">
        <v>683</v>
      </c>
    </row>
    <row r="110" spans="1:46" ht="28.5" x14ac:dyDescent="0.45">
      <c r="A110" t="s">
        <v>700</v>
      </c>
      <c r="B110" t="s">
        <v>701</v>
      </c>
      <c r="C110" s="1" t="s">
        <v>702</v>
      </c>
      <c r="D110" t="s">
        <v>49</v>
      </c>
      <c r="E110" t="s">
        <v>50</v>
      </c>
      <c r="F110" t="s">
        <v>81</v>
      </c>
      <c r="G110">
        <v>2022</v>
      </c>
      <c r="H110" t="s">
        <v>143</v>
      </c>
      <c r="I110" t="s">
        <v>703</v>
      </c>
      <c r="J110" s="5">
        <v>500000</v>
      </c>
      <c r="R110" s="10">
        <v>6</v>
      </c>
      <c r="S110" s="8">
        <f t="shared" si="3"/>
        <v>9.66</v>
      </c>
      <c r="T110" s="10">
        <v>6</v>
      </c>
      <c r="U110" s="10">
        <v>0</v>
      </c>
      <c r="V110">
        <v>0</v>
      </c>
      <c r="X110" s="10">
        <v>6</v>
      </c>
      <c r="Y110" s="10">
        <v>0</v>
      </c>
      <c r="Z110" s="10">
        <v>0</v>
      </c>
      <c r="AA110" s="10">
        <v>0</v>
      </c>
      <c r="AB110" t="s">
        <v>54</v>
      </c>
      <c r="AC110" t="s">
        <v>704</v>
      </c>
      <c r="AD110" t="s">
        <v>55</v>
      </c>
      <c r="AE110" t="s">
        <v>55</v>
      </c>
      <c r="AF110" t="s">
        <v>55</v>
      </c>
      <c r="AG110" t="s">
        <v>143</v>
      </c>
      <c r="AH110" t="s">
        <v>705</v>
      </c>
      <c r="AI110" t="s">
        <v>283</v>
      </c>
      <c r="AJ110">
        <v>99</v>
      </c>
      <c r="AK110" t="s">
        <v>60</v>
      </c>
      <c r="AM110" t="s">
        <v>706</v>
      </c>
      <c r="AO110" t="s">
        <v>60</v>
      </c>
      <c r="AQ110" t="s">
        <v>74</v>
      </c>
    </row>
    <row r="111" spans="1:46" ht="28.5" x14ac:dyDescent="0.45">
      <c r="A111" t="s">
        <v>700</v>
      </c>
      <c r="B111" t="s">
        <v>707</v>
      </c>
      <c r="C111" s="1" t="s">
        <v>708</v>
      </c>
      <c r="D111" t="s">
        <v>49</v>
      </c>
      <c r="E111" t="s">
        <v>50</v>
      </c>
      <c r="F111" t="s">
        <v>77</v>
      </c>
      <c r="G111">
        <v>2022</v>
      </c>
      <c r="H111" t="s">
        <v>66</v>
      </c>
      <c r="J111" s="5">
        <v>3000000</v>
      </c>
      <c r="R111" s="10">
        <v>22</v>
      </c>
      <c r="S111" s="8">
        <f t="shared" si="3"/>
        <v>35.42</v>
      </c>
      <c r="T111" s="10">
        <v>22</v>
      </c>
      <c r="U111" s="10">
        <v>0</v>
      </c>
      <c r="V111">
        <v>0</v>
      </c>
      <c r="X111" s="10">
        <v>22</v>
      </c>
      <c r="Y111" s="10">
        <v>0</v>
      </c>
      <c r="Z111" s="10">
        <v>0</v>
      </c>
      <c r="AA111" s="10">
        <v>0</v>
      </c>
      <c r="AB111" t="s">
        <v>560</v>
      </c>
      <c r="AC111" t="s">
        <v>709</v>
      </c>
      <c r="AD111" t="s">
        <v>55</v>
      </c>
      <c r="AE111" t="s">
        <v>55</v>
      </c>
      <c r="AF111" t="s">
        <v>55</v>
      </c>
      <c r="AG111" t="s">
        <v>143</v>
      </c>
      <c r="AH111" t="s">
        <v>710</v>
      </c>
      <c r="AI111" t="s">
        <v>283</v>
      </c>
      <c r="AK111" t="s">
        <v>711</v>
      </c>
      <c r="AL111" t="s">
        <v>712</v>
      </c>
      <c r="AM111" t="s">
        <v>491</v>
      </c>
      <c r="AO111" t="s">
        <v>60</v>
      </c>
      <c r="AQ111" t="s">
        <v>60</v>
      </c>
    </row>
    <row r="112" spans="1:46" ht="28.5" x14ac:dyDescent="0.45">
      <c r="A112" t="s">
        <v>713</v>
      </c>
      <c r="B112" t="s">
        <v>714</v>
      </c>
      <c r="C112" s="1" t="s">
        <v>715</v>
      </c>
      <c r="D112" t="s">
        <v>49</v>
      </c>
      <c r="E112" t="s">
        <v>50</v>
      </c>
      <c r="F112" t="s">
        <v>65</v>
      </c>
      <c r="G112">
        <v>2021</v>
      </c>
      <c r="H112" t="s">
        <v>66</v>
      </c>
      <c r="J112" s="5">
        <v>290000</v>
      </c>
      <c r="R112" s="10">
        <v>1</v>
      </c>
      <c r="S112" s="8">
        <f t="shared" si="3"/>
        <v>1.61</v>
      </c>
      <c r="T112" s="10">
        <v>0</v>
      </c>
      <c r="U112" s="10">
        <v>1</v>
      </c>
      <c r="V112">
        <v>0</v>
      </c>
      <c r="X112" s="10">
        <v>0</v>
      </c>
      <c r="Y112" s="10">
        <v>0</v>
      </c>
      <c r="Z112" s="10">
        <v>1</v>
      </c>
      <c r="AA112" s="10">
        <v>0</v>
      </c>
      <c r="AB112" t="s">
        <v>54</v>
      </c>
      <c r="AC112" t="s">
        <v>716</v>
      </c>
      <c r="AD112" t="s">
        <v>50</v>
      </c>
      <c r="AE112" t="s">
        <v>55</v>
      </c>
      <c r="AF112" t="s">
        <v>55</v>
      </c>
      <c r="AG112" t="s">
        <v>280</v>
      </c>
      <c r="AI112" t="s">
        <v>717</v>
      </c>
      <c r="AJ112" t="s">
        <v>718</v>
      </c>
      <c r="AK112" t="s">
        <v>60</v>
      </c>
      <c r="AM112" t="s">
        <v>60</v>
      </c>
      <c r="AO112" t="s">
        <v>60</v>
      </c>
      <c r="AQ112" t="s">
        <v>332</v>
      </c>
      <c r="AR112" t="s">
        <v>719</v>
      </c>
    </row>
    <row r="113" spans="1:46" ht="28.5" x14ac:dyDescent="0.45">
      <c r="A113" t="s">
        <v>720</v>
      </c>
      <c r="B113" t="s">
        <v>721</v>
      </c>
      <c r="C113" s="1" t="s">
        <v>722</v>
      </c>
      <c r="D113" t="s">
        <v>49</v>
      </c>
      <c r="E113" t="s">
        <v>50</v>
      </c>
      <c r="F113" t="s">
        <v>65</v>
      </c>
      <c r="G113">
        <v>2021</v>
      </c>
      <c r="H113" t="s">
        <v>66</v>
      </c>
      <c r="J113" s="5">
        <v>180000</v>
      </c>
      <c r="R113" s="10">
        <v>1</v>
      </c>
      <c r="S113" s="8">
        <f t="shared" si="3"/>
        <v>1.61</v>
      </c>
      <c r="T113" s="10">
        <v>0</v>
      </c>
      <c r="U113" s="10">
        <v>1</v>
      </c>
      <c r="V113">
        <v>0</v>
      </c>
      <c r="W113" t="s">
        <v>723</v>
      </c>
      <c r="X113" s="10">
        <v>0</v>
      </c>
      <c r="Y113" s="10">
        <v>0</v>
      </c>
      <c r="Z113" s="10">
        <v>1</v>
      </c>
      <c r="AA113" s="10">
        <v>0</v>
      </c>
      <c r="AB113" t="s">
        <v>54</v>
      </c>
      <c r="AC113" t="s">
        <v>724</v>
      </c>
      <c r="AD113" t="s">
        <v>50</v>
      </c>
      <c r="AE113" t="s">
        <v>55</v>
      </c>
      <c r="AF113" t="s">
        <v>55</v>
      </c>
      <c r="AG113" t="s">
        <v>280</v>
      </c>
      <c r="AI113" t="s">
        <v>60</v>
      </c>
      <c r="AK113" t="s">
        <v>58</v>
      </c>
      <c r="AM113" t="s">
        <v>60</v>
      </c>
      <c r="AO113" t="s">
        <v>60</v>
      </c>
      <c r="AQ113" t="s">
        <v>60</v>
      </c>
    </row>
    <row r="114" spans="1:46" ht="28.5" x14ac:dyDescent="0.45">
      <c r="A114" t="s">
        <v>720</v>
      </c>
      <c r="B114" t="s">
        <v>725</v>
      </c>
      <c r="C114" s="1" t="s">
        <v>726</v>
      </c>
      <c r="D114" t="s">
        <v>49</v>
      </c>
      <c r="E114" t="s">
        <v>50</v>
      </c>
      <c r="F114" t="s">
        <v>81</v>
      </c>
      <c r="G114">
        <v>2023</v>
      </c>
      <c r="H114" t="s">
        <v>66</v>
      </c>
      <c r="J114" s="5">
        <v>5000000</v>
      </c>
      <c r="R114" s="10">
        <v>21</v>
      </c>
      <c r="S114" s="8">
        <f t="shared" si="3"/>
        <v>33.81</v>
      </c>
      <c r="T114" s="10">
        <v>21</v>
      </c>
      <c r="U114" s="10">
        <v>0</v>
      </c>
      <c r="V114">
        <v>0</v>
      </c>
      <c r="W114" t="s">
        <v>727</v>
      </c>
      <c r="X114" s="10">
        <v>21</v>
      </c>
      <c r="Y114" s="10">
        <v>0</v>
      </c>
      <c r="Z114" s="10">
        <v>0</v>
      </c>
      <c r="AA114" s="10">
        <v>0</v>
      </c>
      <c r="AB114" t="s">
        <v>638</v>
      </c>
      <c r="AC114" t="s">
        <v>728</v>
      </c>
      <c r="AD114" t="s">
        <v>55</v>
      </c>
      <c r="AE114" t="s">
        <v>55</v>
      </c>
      <c r="AF114" t="s">
        <v>50</v>
      </c>
      <c r="AI114" t="s">
        <v>143</v>
      </c>
      <c r="AJ114" t="s">
        <v>729</v>
      </c>
      <c r="AK114" t="s">
        <v>574</v>
      </c>
      <c r="AM114" t="s">
        <v>730</v>
      </c>
      <c r="AN114" t="s">
        <v>74</v>
      </c>
      <c r="AO114" t="s">
        <v>60</v>
      </c>
      <c r="AQ114" t="s">
        <v>731</v>
      </c>
      <c r="AT114" t="s">
        <v>570</v>
      </c>
    </row>
    <row r="115" spans="1:46" s="4" customFormat="1" ht="46.5" customHeight="1" x14ac:dyDescent="0.45">
      <c r="A115" s="4" t="s">
        <v>720</v>
      </c>
      <c r="B115" s="4" t="s">
        <v>732</v>
      </c>
      <c r="C115" s="4" t="s">
        <v>733</v>
      </c>
      <c r="D115" s="4" t="s">
        <v>49</v>
      </c>
      <c r="E115" s="4" t="s">
        <v>55</v>
      </c>
      <c r="F115" s="4" t="s">
        <v>385</v>
      </c>
      <c r="G115" s="4">
        <v>2023</v>
      </c>
      <c r="H115" s="4" t="s">
        <v>66</v>
      </c>
      <c r="J115" s="6">
        <v>1000000</v>
      </c>
      <c r="R115" s="11">
        <v>12</v>
      </c>
      <c r="S115" s="9">
        <f t="shared" si="3"/>
        <v>19.32</v>
      </c>
      <c r="T115" s="11">
        <v>6</v>
      </c>
      <c r="U115" s="11">
        <v>6</v>
      </c>
      <c r="V115" s="4">
        <v>0</v>
      </c>
      <c r="X115" s="11">
        <v>6</v>
      </c>
      <c r="Y115" s="11">
        <v>0</v>
      </c>
      <c r="Z115" s="11">
        <v>6</v>
      </c>
      <c r="AA115" s="11">
        <v>0</v>
      </c>
      <c r="AB115" s="4" t="s">
        <v>601</v>
      </c>
      <c r="AC115" s="4" t="s">
        <v>734</v>
      </c>
      <c r="AD115" s="4" t="s">
        <v>50</v>
      </c>
      <c r="AE115" s="4" t="s">
        <v>55</v>
      </c>
      <c r="AF115" s="4" t="s">
        <v>55</v>
      </c>
      <c r="AG115" s="4" t="s">
        <v>111</v>
      </c>
      <c r="AI115" s="4" t="s">
        <v>60</v>
      </c>
      <c r="AK115" s="4" t="s">
        <v>60</v>
      </c>
      <c r="AM115" s="4" t="s">
        <v>60</v>
      </c>
      <c r="AO115" s="4" t="s">
        <v>60</v>
      </c>
      <c r="AQ115" s="4" t="s">
        <v>60</v>
      </c>
    </row>
    <row r="116" spans="1:46" s="2" customFormat="1" x14ac:dyDescent="0.45">
      <c r="A116" s="2" t="s">
        <v>735</v>
      </c>
      <c r="C116" s="3"/>
      <c r="J116" s="7">
        <f>SUM(Table1[What is the actual or projected total development cost for this project?])</f>
        <v>1892854858</v>
      </c>
      <c r="R116" s="12">
        <f>SUM(Table1[What is the total number of units for this project?])</f>
        <v>6165</v>
      </c>
      <c r="S116" s="13">
        <f>SUM(Table1[Construction Jobs])</f>
        <v>9925.6500000000015</v>
      </c>
      <c r="T116" s="14">
        <f>SUM(Table1[How many are rental?])</f>
        <v>6013</v>
      </c>
      <c r="U116" s="14">
        <f>SUM(Table1[How many are homeownership units?])</f>
        <v>1151</v>
      </c>
      <c r="V116" s="2">
        <f>SUM(Table1[How many units of another ownership type are included in this project?])</f>
        <v>1038</v>
      </c>
      <c r="X116" s="14">
        <f>SUM(Table1[Enter number of units: Less than or equal to 30% Area Median Income])</f>
        <v>2666</v>
      </c>
      <c r="Y116" s="12">
        <f>SUM(Table1[Enter number of units: 31-60% Area Median Income])</f>
        <v>3266</v>
      </c>
      <c r="Z116" s="14">
        <f>SUM(Table1[Enter number of units: 61-80% Area Median Income])</f>
        <v>1640</v>
      </c>
      <c r="AA116" s="14">
        <f>SUM(Table1[Enter number of units: greater than or equal to 81% Area Median Income])</f>
        <v>1590</v>
      </c>
      <c r="AT116" s="2">
        <f>SUBTOTAL(103,Table1[Please describe the other private source(s).])</f>
        <v>24</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7381C01D0744488C79200BBAF9BC5F" ma:contentTypeVersion="15" ma:contentTypeDescription="Create a new document." ma:contentTypeScope="" ma:versionID="c0e665e893cdc815b4fd2608a3b866fe">
  <xsd:schema xmlns:xsd="http://www.w3.org/2001/XMLSchema" xmlns:xs="http://www.w3.org/2001/XMLSchema" xmlns:p="http://schemas.microsoft.com/office/2006/metadata/properties" xmlns:ns2="5c3120aa-4362-40a7-b179-624d31c9584b" xmlns:ns3="1ddc0a50-9fb7-477b-a615-6be3ff4e0548" targetNamespace="http://schemas.microsoft.com/office/2006/metadata/properties" ma:root="true" ma:fieldsID="0a27c2e42f4e3a48bf862c1a981029f6" ns2:_="" ns3:_="">
    <xsd:import namespace="5c3120aa-4362-40a7-b179-624d31c9584b"/>
    <xsd:import namespace="1ddc0a50-9fb7-477b-a615-6be3ff4e0548"/>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3120aa-4362-40a7-b179-624d31c9584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ddc0a50-9fb7-477b-a615-6be3ff4e0548"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F1E2A9-1523-40F3-BAB2-E39D4719E8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3120aa-4362-40a7-b179-624d31c9584b"/>
    <ds:schemaRef ds:uri="1ddc0a50-9fb7-477b-a615-6be3ff4e05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8EE090-2086-4459-9F3E-CA083EDA2A0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350E759-6977-4EE5-9E1D-4F06DFA604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real_estate_project_development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Fitterer</dc:creator>
  <cp:keywords/>
  <dc:description/>
  <cp:lastModifiedBy>Don Bianchi</cp:lastModifiedBy>
  <cp:revision/>
  <dcterms:created xsi:type="dcterms:W3CDTF">2021-04-28T18:23:51Z</dcterms:created>
  <dcterms:modified xsi:type="dcterms:W3CDTF">2021-07-01T21:35:53Z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0x010100F77381C01D0744488C79200BBAF9BC5F</vt:lpwstr>
  </property>
</Properties>
</file>