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0/Full Report Tables/"/>
    </mc:Choice>
  </mc:AlternateContent>
  <xr:revisionPtr revIDLastSave="3" documentId="8_{C552734A-9792-41EB-8E03-E29FB70C6D1B}" xr6:coauthVersionLast="44" xr6:coauthVersionMax="44" xr10:uidLastSave="{F954A984-60CD-48BD-BE78-5FCE5BCC3B86}"/>
  <bookViews>
    <workbookView xWindow="-120" yWindow="-120" windowWidth="29040" windowHeight="15990" xr2:uid="{00000000-000D-0000-FFFF-FFFF00000000}"/>
  </bookViews>
  <sheets>
    <sheet name="small_business_t_a_lending_sub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3" i="1" l="1"/>
  <c r="Q23" i="1"/>
  <c r="P23" i="1"/>
  <c r="N23" i="1"/>
  <c r="M23" i="1"/>
  <c r="K23" i="1"/>
  <c r="J23" i="1"/>
  <c r="I23" i="1"/>
  <c r="H23" i="1"/>
  <c r="G23" i="1"/>
  <c r="F23" i="1"/>
  <c r="E23" i="1"/>
  <c r="D23" i="1"/>
  <c r="B23" i="1"/>
  <c r="T23" i="1"/>
</calcChain>
</file>

<file path=xl/sharedStrings.xml><?xml version="1.0" encoding="utf-8"?>
<sst xmlns="http://schemas.openxmlformats.org/spreadsheetml/2006/main" count="115" uniqueCount="54">
  <si>
    <t>Member</t>
  </si>
  <si>
    <t>How many distinct, unduplicated, entrepreneurs did you serve through your small business programs?</t>
  </si>
  <si>
    <t>Did you provide Technical Assistance for entrepreneurs?</t>
  </si>
  <si>
    <t>How many entrepreneurs did your organization provide TECHNICAL ASSISTANCE to?</t>
  </si>
  <si>
    <t>Started business</t>
  </si>
  <si>
    <t>Stabilized business</t>
  </si>
  <si>
    <t>Grew business</t>
  </si>
  <si>
    <t>All Other</t>
  </si>
  <si>
    <t>Computed TA</t>
  </si>
  <si>
    <t>How many jobs did your organization help create through your small business program?</t>
  </si>
  <si>
    <t>How many jobs did your organization help preserve through your small business program?</t>
  </si>
  <si>
    <t>Does your organization provide Direct Loans to small businesses?</t>
  </si>
  <si>
    <t>How many direct loans did your organization provide?</t>
  </si>
  <si>
    <t>What was the total value of these direct loans?</t>
  </si>
  <si>
    <t>Does your organization provide Indirect or Package Loans for small businesses?</t>
  </si>
  <si>
    <t>How many package loans did your organization provide?</t>
  </si>
  <si>
    <t>What was the total value of these package loans?</t>
  </si>
  <si>
    <t>Please describe any other assistance that you provide to small businesses.</t>
  </si>
  <si>
    <t>$ Invested in Financing for Local Small Businesses</t>
  </si>
  <si>
    <t>Number of Jobs through Small Business Assistance</t>
  </si>
  <si>
    <t>Pittsfield Economic Revitalization Corporation</t>
  </si>
  <si>
    <t>Yes</t>
  </si>
  <si>
    <t>No</t>
  </si>
  <si>
    <t>Hilltown CDC</t>
  </si>
  <si>
    <t>Lowell Community Loan Fund, Inc. DBA, MCCI</t>
  </si>
  <si>
    <t>Quaboag Valley CDC</t>
  </si>
  <si>
    <t>training on business related computer softwares</t>
  </si>
  <si>
    <t>Downtown Taunton Foundation</t>
  </si>
  <si>
    <t>Jamaica Plain NDC</t>
  </si>
  <si>
    <t>We connect small construction businesses owned by people of color and women to mentors and networks through which they access new contracts.</t>
  </si>
  <si>
    <t>Way Finders</t>
  </si>
  <si>
    <t>Valley CDC</t>
  </si>
  <si>
    <t>A variety of workshops throughout the year i.e., Quickbooks, Social Media, etc.</t>
  </si>
  <si>
    <t>NewVue Communities</t>
  </si>
  <si>
    <t>South Boston NDC</t>
  </si>
  <si>
    <t>promotional and networking events</t>
  </si>
  <si>
    <t xml:space="preserve">Community Development Partnership </t>
  </si>
  <si>
    <t>Below market leases of scallop quota to local day boat fishing businesses.</t>
  </si>
  <si>
    <t>Groundwork Lawrence</t>
  </si>
  <si>
    <t xml:space="preserve">Community Teamwork, Inc. </t>
  </si>
  <si>
    <t>Dorchester Bay EDC</t>
  </si>
  <si>
    <t>Business plan creation, cash flow projections, 1 on 1 counseling as well as lending</t>
  </si>
  <si>
    <t>North Shore CDC</t>
  </si>
  <si>
    <t>Marketing, business plan development, incubator space</t>
  </si>
  <si>
    <t>South Middlesex Opportunity Council, Inc.</t>
  </si>
  <si>
    <t>Lena Park CDC</t>
  </si>
  <si>
    <t>Codman Square NDC</t>
  </si>
  <si>
    <t>Franklin County CDC</t>
  </si>
  <si>
    <t xml:space="preserve">Succession Planning </t>
  </si>
  <si>
    <t>CEDC-SM</t>
  </si>
  <si>
    <t>public safety, merchant engagement, language support for LEP small businesses</t>
  </si>
  <si>
    <t>Wellspring Cooperative</t>
  </si>
  <si>
    <t>Support new co-op development through a training program with the community college, support member cooperatives with all aspects of business development and advise sole proprietors to convert to cooperatives.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</si>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</sst>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2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T23" totalsRowCount="1" headerRowDxfId="41" dataDxfId="40">
  <autoFilter ref="A1:T22" xr:uid="{00000000-0009-0000-0100-000001000000}"/>
  <sortState xmlns:xlrd2="http://schemas.microsoft.com/office/spreadsheetml/2017/richdata2" ref="A2:T22">
    <sortCondition ref="A1:A22"/>
  </sortState>
  <tableColumns count="20">
    <tableColumn id="1" xr3:uid="{00000000-0010-0000-0000-000001000000}" name="Member" totalsRowLabel="Total" dataDxfId="39" totalsRowDxfId="38"/>
    <tableColumn id="2" xr3:uid="{00000000-0010-0000-0000-000002000000}" name="How many distinct, unduplicated, entrepreneurs did you serve through your small business programs?" totalsRowFunction="sum" dataDxfId="37" totalsRowDxfId="36"/>
    <tableColumn id="3" xr3:uid="{00000000-0010-0000-0000-000003000000}" name="Did you provide Technical Assistance for entrepreneurs?" dataDxfId="35" totalsRowDxfId="34"/>
    <tableColumn id="4" xr3:uid="{00000000-0010-0000-0000-000004000000}" name="How many entrepreneurs did your organization provide TECHNICAL ASSISTANCE to?" totalsRowFunction="sum" dataDxfId="33" totalsRowDxfId="32"/>
    <tableColumn id="5" xr3:uid="{00000000-0010-0000-0000-000005000000}" name="Started business" totalsRowFunction="sum" dataDxfId="31" totalsRowDxfId="30"/>
    <tableColumn id="6" xr3:uid="{00000000-0010-0000-0000-000006000000}" name="Stabilized business" totalsRowFunction="sum" dataDxfId="29" totalsRowDxfId="28"/>
    <tableColumn id="7" xr3:uid="{00000000-0010-0000-0000-000007000000}" name="Grew business" totalsRowFunction="sum" dataDxfId="27" totalsRowDxfId="26"/>
    <tableColumn id="8" xr3:uid="{00000000-0010-0000-0000-000008000000}" name="All Other" totalsRowFunction="sum" dataDxfId="25" totalsRowDxfId="24"/>
    <tableColumn id="9" xr3:uid="{00000000-0010-0000-0000-000009000000}" name="Computed TA" totalsRowFunction="sum" dataDxfId="23" totalsRowDxfId="22"/>
    <tableColumn id="10" xr3:uid="{00000000-0010-0000-0000-00000A000000}" name="How many jobs did your organization help create through your small business program?" totalsRowFunction="sum" dataDxfId="21" totalsRowDxfId="20"/>
    <tableColumn id="11" xr3:uid="{00000000-0010-0000-0000-00000B000000}" name="How many jobs did your organization help preserve through your small business program?" totalsRowFunction="sum" dataDxfId="19" totalsRowDxfId="18"/>
    <tableColumn id="12" xr3:uid="{00000000-0010-0000-0000-00000C000000}" name="Does your organization provide Direct Loans to small businesses?" dataDxfId="17" totalsRowDxfId="16"/>
    <tableColumn id="13" xr3:uid="{00000000-0010-0000-0000-00000D000000}" name="How many direct loans did your organization provide?" totalsRowFunction="sum" dataDxfId="15" totalsRowDxfId="14"/>
    <tableColumn id="14" xr3:uid="{00000000-0010-0000-0000-00000E000000}" name="What was the total value of these direct loans?" totalsRowFunction="sum" dataDxfId="13" totalsRowDxfId="12"/>
    <tableColumn id="15" xr3:uid="{00000000-0010-0000-0000-00000F000000}" name="Does your organization provide Indirect or Package Loans for small businesses?" dataDxfId="11" totalsRowDxfId="10"/>
    <tableColumn id="16" xr3:uid="{00000000-0010-0000-0000-000010000000}" name="How many package loans did your organization provide?" totalsRowFunction="sum" dataDxfId="9" totalsRowDxfId="8"/>
    <tableColumn id="17" xr3:uid="{00000000-0010-0000-0000-000011000000}" name="What was the total value of these package loans?" totalsRowFunction="sum" dataDxfId="7" totalsRowDxfId="6"/>
    <tableColumn id="18" xr3:uid="{00000000-0010-0000-0000-000012000000}" name="Please describe any other assistance that you provide to small businesses." dataDxfId="5" totalsRowDxfId="4"/>
    <tableColumn id="19" xr3:uid="{00000000-0010-0000-0000-000013000000}" name="$ Invested in Financing for Local Small Businesses" totalsRowFunction="sum" dataDxfId="3" totalsRowDxfId="2"/>
    <tableColumn id="20" xr3:uid="{00000000-0010-0000-0000-000014000000}" name="Number of Jobs through Small Business Assistance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workbookViewId="0"/>
  </sheetViews>
  <sheetFormatPr defaultRowHeight="15" x14ac:dyDescent="0.25"/>
  <cols>
    <col min="1" max="1" width="46.5703125" customWidth="1"/>
    <col min="2" max="17" width="29.42578125" customWidth="1"/>
    <col min="18" max="18" width="50.140625" customWidth="1"/>
    <col min="19" max="19" width="46.5703125" customWidth="1"/>
    <col min="20" max="20" width="47.5703125" customWidth="1"/>
  </cols>
  <sheetData>
    <row r="1" spans="1:2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ht="30" x14ac:dyDescent="0.25">
      <c r="A2" s="1" t="s">
        <v>49</v>
      </c>
      <c r="B2" s="1">
        <v>57</v>
      </c>
      <c r="C2" s="1" t="s">
        <v>21</v>
      </c>
      <c r="D2" s="1">
        <v>57</v>
      </c>
      <c r="E2" s="1">
        <v>24</v>
      </c>
      <c r="F2" s="1">
        <v>12</v>
      </c>
      <c r="G2" s="1">
        <v>16</v>
      </c>
      <c r="H2" s="1">
        <v>5</v>
      </c>
      <c r="I2" s="1">
        <v>57</v>
      </c>
      <c r="J2" s="1">
        <v>32</v>
      </c>
      <c r="K2" s="1">
        <v>16</v>
      </c>
      <c r="L2" s="1" t="s">
        <v>22</v>
      </c>
      <c r="M2" s="1"/>
      <c r="N2" s="1"/>
      <c r="O2" s="1" t="s">
        <v>22</v>
      </c>
      <c r="P2" s="1"/>
      <c r="Q2" s="1"/>
      <c r="R2" s="1" t="s">
        <v>50</v>
      </c>
      <c r="S2" s="1">
        <v>0</v>
      </c>
      <c r="T2" s="1">
        <v>48</v>
      </c>
    </row>
    <row r="3" spans="1:20" x14ac:dyDescent="0.25">
      <c r="A3" s="1" t="s">
        <v>46</v>
      </c>
      <c r="B3" s="1">
        <v>48</v>
      </c>
      <c r="C3" s="1" t="s">
        <v>21</v>
      </c>
      <c r="D3" s="1">
        <v>24</v>
      </c>
      <c r="E3" s="1">
        <v>2</v>
      </c>
      <c r="F3" s="1">
        <v>12</v>
      </c>
      <c r="G3" s="1">
        <v>4</v>
      </c>
      <c r="H3" s="1">
        <v>6</v>
      </c>
      <c r="I3" s="1">
        <v>24</v>
      </c>
      <c r="J3" s="1">
        <v>10</v>
      </c>
      <c r="K3" s="1">
        <v>13</v>
      </c>
      <c r="L3" s="1" t="s">
        <v>22</v>
      </c>
      <c r="M3" s="1"/>
      <c r="N3" s="1"/>
      <c r="O3" s="1" t="s">
        <v>22</v>
      </c>
      <c r="P3" s="1"/>
      <c r="Q3" s="1"/>
      <c r="R3" s="1"/>
      <c r="S3" s="1">
        <v>0</v>
      </c>
      <c r="T3" s="1">
        <v>23</v>
      </c>
    </row>
    <row r="4" spans="1:20" x14ac:dyDescent="0.25">
      <c r="A4" s="1" t="s">
        <v>36</v>
      </c>
      <c r="B4" s="1">
        <v>210</v>
      </c>
      <c r="C4" s="1" t="s">
        <v>21</v>
      </c>
      <c r="D4" s="1">
        <v>75</v>
      </c>
      <c r="E4" s="1">
        <v>8</v>
      </c>
      <c r="F4" s="1">
        <v>9</v>
      </c>
      <c r="G4" s="1">
        <v>27</v>
      </c>
      <c r="H4" s="1">
        <v>31</v>
      </c>
      <c r="I4" s="1">
        <v>75</v>
      </c>
      <c r="J4" s="1">
        <v>25</v>
      </c>
      <c r="K4" s="1">
        <v>10</v>
      </c>
      <c r="L4" s="1" t="s">
        <v>21</v>
      </c>
      <c r="M4" s="1">
        <v>10</v>
      </c>
      <c r="N4" s="1">
        <v>158500</v>
      </c>
      <c r="O4" s="1" t="s">
        <v>21</v>
      </c>
      <c r="P4" s="1">
        <v>2</v>
      </c>
      <c r="Q4" s="1">
        <v>63000</v>
      </c>
      <c r="R4" s="1" t="s">
        <v>37</v>
      </c>
      <c r="S4" s="1">
        <v>221500</v>
      </c>
      <c r="T4" s="1">
        <v>35</v>
      </c>
    </row>
    <row r="5" spans="1:20" ht="30" x14ac:dyDescent="0.25">
      <c r="A5" s="1" t="s">
        <v>39</v>
      </c>
      <c r="B5" s="1">
        <v>230</v>
      </c>
      <c r="C5" s="1" t="s">
        <v>21</v>
      </c>
      <c r="D5" s="1">
        <v>51</v>
      </c>
      <c r="E5" s="1">
        <v>13</v>
      </c>
      <c r="F5" s="1">
        <v>10</v>
      </c>
      <c r="G5" s="1">
        <v>11</v>
      </c>
      <c r="H5" s="1">
        <v>17</v>
      </c>
      <c r="I5" s="1">
        <v>51</v>
      </c>
      <c r="J5" s="1">
        <v>33</v>
      </c>
      <c r="K5" s="1">
        <v>29</v>
      </c>
      <c r="L5" s="1" t="s">
        <v>21</v>
      </c>
      <c r="M5" s="1">
        <v>3</v>
      </c>
      <c r="N5" s="1">
        <v>110000</v>
      </c>
      <c r="O5" s="1" t="s">
        <v>22</v>
      </c>
      <c r="P5" s="1"/>
      <c r="Q5" s="1"/>
      <c r="R5" s="1"/>
      <c r="S5" s="1">
        <v>110000</v>
      </c>
      <c r="T5" s="1">
        <v>62</v>
      </c>
    </row>
    <row r="6" spans="1:20" x14ac:dyDescent="0.25">
      <c r="A6" s="1" t="s">
        <v>40</v>
      </c>
      <c r="B6" s="1">
        <v>129</v>
      </c>
      <c r="C6" s="1" t="s">
        <v>21</v>
      </c>
      <c r="D6" s="1">
        <v>129</v>
      </c>
      <c r="E6" s="1">
        <v>16</v>
      </c>
      <c r="F6" s="1">
        <v>17</v>
      </c>
      <c r="G6" s="1">
        <v>11</v>
      </c>
      <c r="H6" s="1">
        <v>85</v>
      </c>
      <c r="I6" s="1">
        <v>129</v>
      </c>
      <c r="J6" s="1">
        <v>58</v>
      </c>
      <c r="K6" s="1">
        <v>44</v>
      </c>
      <c r="L6" s="1" t="s">
        <v>21</v>
      </c>
      <c r="M6" s="1">
        <v>28</v>
      </c>
      <c r="N6" s="1">
        <v>278650</v>
      </c>
      <c r="O6" s="1" t="s">
        <v>22</v>
      </c>
      <c r="P6" s="1"/>
      <c r="Q6" s="1"/>
      <c r="R6" s="1" t="s">
        <v>41</v>
      </c>
      <c r="S6" s="1">
        <v>278650</v>
      </c>
      <c r="T6" s="1">
        <v>102</v>
      </c>
    </row>
    <row r="7" spans="1:20" x14ac:dyDescent="0.25">
      <c r="A7" s="1" t="s">
        <v>27</v>
      </c>
      <c r="B7" s="1">
        <v>50</v>
      </c>
      <c r="C7" s="1" t="s">
        <v>21</v>
      </c>
      <c r="D7" s="1">
        <v>4</v>
      </c>
      <c r="E7" s="1">
        <v>1</v>
      </c>
      <c r="F7" s="1">
        <v>1</v>
      </c>
      <c r="G7" s="1">
        <v>1</v>
      </c>
      <c r="H7" s="1">
        <v>1</v>
      </c>
      <c r="I7" s="1">
        <v>4</v>
      </c>
      <c r="J7" s="1">
        <v>10</v>
      </c>
      <c r="K7" s="1">
        <v>10</v>
      </c>
      <c r="L7" s="1" t="s">
        <v>22</v>
      </c>
      <c r="M7" s="1"/>
      <c r="N7" s="1"/>
      <c r="O7" s="1" t="s">
        <v>22</v>
      </c>
      <c r="P7" s="1"/>
      <c r="Q7" s="1"/>
      <c r="R7" s="1"/>
      <c r="S7" s="1">
        <v>0</v>
      </c>
      <c r="T7" s="1">
        <v>20</v>
      </c>
    </row>
    <row r="8" spans="1:20" ht="45" x14ac:dyDescent="0.25">
      <c r="A8" s="1" t="s">
        <v>47</v>
      </c>
      <c r="B8" s="1">
        <v>295</v>
      </c>
      <c r="C8" s="1" t="s">
        <v>21</v>
      </c>
      <c r="D8" s="1">
        <v>80</v>
      </c>
      <c r="E8" s="1">
        <v>22</v>
      </c>
      <c r="F8" s="1">
        <v>38</v>
      </c>
      <c r="G8" s="1">
        <v>20</v>
      </c>
      <c r="H8" s="1">
        <v>0</v>
      </c>
      <c r="I8" s="1">
        <v>80</v>
      </c>
      <c r="J8" s="1">
        <v>25</v>
      </c>
      <c r="K8" s="1">
        <v>100</v>
      </c>
      <c r="L8" s="1" t="s">
        <v>21</v>
      </c>
      <c r="M8" s="1">
        <v>17</v>
      </c>
      <c r="N8" s="1">
        <v>875000</v>
      </c>
      <c r="O8" s="1" t="s">
        <v>21</v>
      </c>
      <c r="P8" s="1">
        <v>13</v>
      </c>
      <c r="Q8" s="1">
        <v>1625000</v>
      </c>
      <c r="R8" s="1" t="s">
        <v>48</v>
      </c>
      <c r="S8" s="1">
        <v>2500000</v>
      </c>
      <c r="T8" s="1">
        <v>125</v>
      </c>
    </row>
    <row r="9" spans="1:20" x14ac:dyDescent="0.25">
      <c r="A9" s="1" t="s">
        <v>38</v>
      </c>
      <c r="B9" s="1">
        <v>4</v>
      </c>
      <c r="C9" s="1" t="s">
        <v>21</v>
      </c>
      <c r="D9" s="1">
        <v>4</v>
      </c>
      <c r="E9" s="1">
        <v>0</v>
      </c>
      <c r="F9" s="1">
        <v>1</v>
      </c>
      <c r="G9" s="1">
        <v>1</v>
      </c>
      <c r="H9" s="1">
        <v>2</v>
      </c>
      <c r="I9" s="1">
        <v>4</v>
      </c>
      <c r="J9" s="1">
        <v>1</v>
      </c>
      <c r="K9" s="1">
        <v>4</v>
      </c>
      <c r="L9" s="1" t="s">
        <v>22</v>
      </c>
      <c r="M9" s="1"/>
      <c r="N9" s="1"/>
      <c r="O9" s="1" t="s">
        <v>22</v>
      </c>
      <c r="P9" s="1"/>
      <c r="Q9" s="1"/>
      <c r="R9" s="1"/>
      <c r="S9" s="1">
        <v>0</v>
      </c>
      <c r="T9" s="1">
        <v>5</v>
      </c>
    </row>
    <row r="10" spans="1:20" ht="30" x14ac:dyDescent="0.25">
      <c r="A10" s="1" t="s">
        <v>23</v>
      </c>
      <c r="B10" s="1">
        <v>52</v>
      </c>
      <c r="C10" s="1" t="s">
        <v>21</v>
      </c>
      <c r="D10" s="1">
        <v>24</v>
      </c>
      <c r="E10" s="1">
        <v>7</v>
      </c>
      <c r="F10" s="1">
        <v>7</v>
      </c>
      <c r="G10" s="1">
        <v>10</v>
      </c>
      <c r="H10" s="1">
        <v>0</v>
      </c>
      <c r="I10" s="1">
        <v>24</v>
      </c>
      <c r="J10" s="1">
        <v>10</v>
      </c>
      <c r="K10" s="1">
        <v>14</v>
      </c>
      <c r="L10" s="1" t="s">
        <v>22</v>
      </c>
      <c r="M10" s="1"/>
      <c r="N10" s="1"/>
      <c r="O10" s="1" t="s">
        <v>21</v>
      </c>
      <c r="P10" s="1">
        <v>1</v>
      </c>
      <c r="Q10" s="1">
        <v>60000</v>
      </c>
      <c r="R10" s="1"/>
      <c r="S10" s="1">
        <v>60000</v>
      </c>
      <c r="T10" s="1">
        <v>24</v>
      </c>
    </row>
    <row r="11" spans="1:20" x14ac:dyDescent="0.25">
      <c r="A11" s="1" t="s">
        <v>28</v>
      </c>
      <c r="B11" s="1">
        <v>158</v>
      </c>
      <c r="C11" s="1" t="s">
        <v>21</v>
      </c>
      <c r="D11" s="1">
        <v>121</v>
      </c>
      <c r="E11" s="1">
        <v>13</v>
      </c>
      <c r="F11" s="1">
        <v>86</v>
      </c>
      <c r="G11" s="1">
        <v>14</v>
      </c>
      <c r="H11" s="1">
        <v>8</v>
      </c>
      <c r="I11" s="1">
        <v>121</v>
      </c>
      <c r="J11" s="1">
        <v>16</v>
      </c>
      <c r="K11" s="1">
        <v>129</v>
      </c>
      <c r="L11" s="1" t="s">
        <v>21</v>
      </c>
      <c r="M11" s="1">
        <v>37</v>
      </c>
      <c r="N11" s="1">
        <v>62375</v>
      </c>
      <c r="O11" s="1" t="s">
        <v>21</v>
      </c>
      <c r="P11" s="1">
        <v>6</v>
      </c>
      <c r="Q11" s="1">
        <v>698681</v>
      </c>
      <c r="R11" s="1" t="s">
        <v>29</v>
      </c>
      <c r="S11" s="1">
        <v>761056</v>
      </c>
      <c r="T11" s="1">
        <v>145</v>
      </c>
    </row>
    <row r="12" spans="1:20" x14ac:dyDescent="0.25">
      <c r="A12" s="1" t="s">
        <v>45</v>
      </c>
      <c r="B12" s="1">
        <v>32</v>
      </c>
      <c r="C12" s="1" t="s">
        <v>21</v>
      </c>
      <c r="D12" s="1">
        <v>32</v>
      </c>
      <c r="E12" s="1">
        <v>9</v>
      </c>
      <c r="F12" s="1">
        <v>4</v>
      </c>
      <c r="G12" s="1">
        <v>11</v>
      </c>
      <c r="H12" s="1">
        <v>8</v>
      </c>
      <c r="I12" s="1">
        <v>32</v>
      </c>
      <c r="J12" s="1">
        <v>14</v>
      </c>
      <c r="K12" s="1">
        <v>11</v>
      </c>
      <c r="L12" s="1" t="s">
        <v>22</v>
      </c>
      <c r="M12" s="1"/>
      <c r="N12" s="1"/>
      <c r="O12" s="1" t="s">
        <v>22</v>
      </c>
      <c r="P12" s="1"/>
      <c r="Q12" s="1"/>
      <c r="R12" s="1"/>
      <c r="S12" s="1">
        <v>0</v>
      </c>
      <c r="T12" s="1">
        <v>25</v>
      </c>
    </row>
    <row r="13" spans="1:20" ht="30" x14ac:dyDescent="0.25">
      <c r="A13" s="1" t="s">
        <v>24</v>
      </c>
      <c r="B13" s="1">
        <v>248</v>
      </c>
      <c r="C13" s="1" t="s">
        <v>21</v>
      </c>
      <c r="D13" s="1">
        <v>92</v>
      </c>
      <c r="E13" s="1">
        <v>10</v>
      </c>
      <c r="F13" s="1">
        <v>72</v>
      </c>
      <c r="G13" s="1">
        <v>10</v>
      </c>
      <c r="H13" s="1">
        <v>0</v>
      </c>
      <c r="I13" s="1">
        <v>92</v>
      </c>
      <c r="J13" s="1">
        <v>64</v>
      </c>
      <c r="K13" s="1">
        <v>14</v>
      </c>
      <c r="L13" s="1" t="s">
        <v>21</v>
      </c>
      <c r="M13" s="1">
        <v>13</v>
      </c>
      <c r="N13" s="1">
        <v>1406000</v>
      </c>
      <c r="O13" s="1" t="s">
        <v>21</v>
      </c>
      <c r="P13" s="1">
        <v>1</v>
      </c>
      <c r="Q13" s="1">
        <v>150000</v>
      </c>
      <c r="R13" s="1"/>
      <c r="S13" s="1">
        <v>1556000</v>
      </c>
      <c r="T13" s="1">
        <v>78</v>
      </c>
    </row>
    <row r="14" spans="1:20" x14ac:dyDescent="0.25">
      <c r="A14" s="1" t="s">
        <v>33</v>
      </c>
      <c r="B14" s="1">
        <v>94</v>
      </c>
      <c r="C14" s="1" t="s">
        <v>21</v>
      </c>
      <c r="D14" s="1">
        <v>94</v>
      </c>
      <c r="E14" s="1">
        <v>30</v>
      </c>
      <c r="F14" s="1">
        <v>10</v>
      </c>
      <c r="G14" s="1">
        <v>18</v>
      </c>
      <c r="H14" s="1">
        <v>36</v>
      </c>
      <c r="I14" s="1">
        <v>94</v>
      </c>
      <c r="J14" s="1">
        <v>88</v>
      </c>
      <c r="K14" s="1">
        <v>67</v>
      </c>
      <c r="L14" s="1" t="s">
        <v>22</v>
      </c>
      <c r="M14" s="1"/>
      <c r="N14" s="1"/>
      <c r="O14" s="1" t="s">
        <v>21</v>
      </c>
      <c r="P14" s="1">
        <v>16</v>
      </c>
      <c r="Q14" s="1">
        <v>1362350</v>
      </c>
      <c r="R14" s="1"/>
      <c r="S14" s="1">
        <v>1362350</v>
      </c>
      <c r="T14" s="1">
        <v>155</v>
      </c>
    </row>
    <row r="15" spans="1:20" x14ac:dyDescent="0.25">
      <c r="A15" s="1" t="s">
        <v>42</v>
      </c>
      <c r="B15" s="1">
        <v>32</v>
      </c>
      <c r="C15" s="1" t="s">
        <v>21</v>
      </c>
      <c r="D15" s="1">
        <v>32</v>
      </c>
      <c r="E15" s="1">
        <v>4</v>
      </c>
      <c r="F15" s="1">
        <v>20</v>
      </c>
      <c r="G15" s="1">
        <v>2</v>
      </c>
      <c r="H15" s="1">
        <v>6</v>
      </c>
      <c r="I15" s="1">
        <v>32</v>
      </c>
      <c r="J15" s="1">
        <v>4</v>
      </c>
      <c r="K15" s="1">
        <v>1</v>
      </c>
      <c r="L15" s="1" t="s">
        <v>22</v>
      </c>
      <c r="M15" s="1"/>
      <c r="N15" s="1"/>
      <c r="O15" s="1" t="s">
        <v>22</v>
      </c>
      <c r="P15" s="1"/>
      <c r="Q15" s="1"/>
      <c r="R15" s="1" t="s">
        <v>43</v>
      </c>
      <c r="S15" s="1">
        <v>0</v>
      </c>
      <c r="T15" s="1">
        <v>5</v>
      </c>
    </row>
    <row r="16" spans="1:20" ht="30" x14ac:dyDescent="0.25">
      <c r="A16" s="1" t="s">
        <v>20</v>
      </c>
      <c r="B16" s="1">
        <v>11</v>
      </c>
      <c r="C16" s="1" t="s">
        <v>21</v>
      </c>
      <c r="D16" s="1">
        <v>11</v>
      </c>
      <c r="E16" s="1">
        <v>4</v>
      </c>
      <c r="F16" s="1">
        <v>3</v>
      </c>
      <c r="G16" s="1">
        <v>4</v>
      </c>
      <c r="H16" s="1">
        <v>0</v>
      </c>
      <c r="I16" s="1">
        <v>11</v>
      </c>
      <c r="J16" s="1">
        <v>26</v>
      </c>
      <c r="K16" s="1">
        <v>5</v>
      </c>
      <c r="L16" s="1" t="s">
        <v>21</v>
      </c>
      <c r="M16" s="1">
        <v>2</v>
      </c>
      <c r="N16" s="1">
        <v>58910</v>
      </c>
      <c r="O16" s="1" t="s">
        <v>22</v>
      </c>
      <c r="P16" s="1"/>
      <c r="Q16" s="1"/>
      <c r="R16" s="1"/>
      <c r="S16" s="1">
        <v>58910</v>
      </c>
      <c r="T16" s="1">
        <v>31</v>
      </c>
    </row>
    <row r="17" spans="1:20" x14ac:dyDescent="0.25">
      <c r="A17" s="1" t="s">
        <v>25</v>
      </c>
      <c r="B17" s="1">
        <v>75</v>
      </c>
      <c r="C17" s="1" t="s">
        <v>21</v>
      </c>
      <c r="D17" s="1">
        <v>48</v>
      </c>
      <c r="E17" s="1">
        <v>6</v>
      </c>
      <c r="F17" s="1">
        <v>14</v>
      </c>
      <c r="G17" s="1">
        <v>12</v>
      </c>
      <c r="H17" s="1">
        <v>16</v>
      </c>
      <c r="I17" s="1">
        <v>48</v>
      </c>
      <c r="J17" s="1">
        <v>16</v>
      </c>
      <c r="K17" s="1">
        <v>8</v>
      </c>
      <c r="L17" s="1" t="s">
        <v>21</v>
      </c>
      <c r="M17" s="1">
        <v>5</v>
      </c>
      <c r="N17" s="1">
        <v>441500</v>
      </c>
      <c r="O17" s="1" t="s">
        <v>21</v>
      </c>
      <c r="P17" s="1">
        <v>2</v>
      </c>
      <c r="Q17" s="1">
        <v>475000</v>
      </c>
      <c r="R17" s="1" t="s">
        <v>26</v>
      </c>
      <c r="S17" s="1">
        <v>916500</v>
      </c>
      <c r="T17" s="1">
        <v>24</v>
      </c>
    </row>
    <row r="18" spans="1:20" ht="30" x14ac:dyDescent="0.25">
      <c r="A18" s="1" t="s">
        <v>34</v>
      </c>
      <c r="B18" s="1">
        <v>2</v>
      </c>
      <c r="C18" s="1" t="s">
        <v>22</v>
      </c>
      <c r="D18" s="1"/>
      <c r="E18" s="1"/>
      <c r="F18" s="1"/>
      <c r="G18" s="1"/>
      <c r="H18" s="1"/>
      <c r="I18" s="1"/>
      <c r="J18" s="1">
        <v>0</v>
      </c>
      <c r="K18" s="1">
        <v>0</v>
      </c>
      <c r="L18" s="1" t="s">
        <v>22</v>
      </c>
      <c r="M18" s="1"/>
      <c r="N18" s="1"/>
      <c r="O18" s="1" t="s">
        <v>22</v>
      </c>
      <c r="P18" s="1"/>
      <c r="Q18" s="1"/>
      <c r="R18" s="1" t="s">
        <v>35</v>
      </c>
      <c r="S18" s="1">
        <v>0</v>
      </c>
      <c r="T18" s="1">
        <v>0</v>
      </c>
    </row>
    <row r="19" spans="1:20" x14ac:dyDescent="0.25">
      <c r="A19" s="1" t="s">
        <v>44</v>
      </c>
      <c r="B19" s="1">
        <v>40</v>
      </c>
      <c r="C19" s="1" t="s">
        <v>21</v>
      </c>
      <c r="D19" s="1">
        <v>18</v>
      </c>
      <c r="E19" s="1">
        <v>7</v>
      </c>
      <c r="F19" s="1">
        <v>5</v>
      </c>
      <c r="G19" s="1">
        <v>5</v>
      </c>
      <c r="H19" s="1">
        <v>1</v>
      </c>
      <c r="I19" s="1">
        <v>18</v>
      </c>
      <c r="J19" s="1">
        <v>6</v>
      </c>
      <c r="K19" s="1">
        <v>4</v>
      </c>
      <c r="L19" s="1" t="s">
        <v>21</v>
      </c>
      <c r="M19" s="1">
        <v>5</v>
      </c>
      <c r="N19" s="1">
        <v>177396</v>
      </c>
      <c r="O19" s="1" t="s">
        <v>22</v>
      </c>
      <c r="P19" s="1"/>
      <c r="Q19" s="1"/>
      <c r="R19" s="1"/>
      <c r="S19" s="1">
        <v>177396</v>
      </c>
      <c r="T19" s="1">
        <v>10</v>
      </c>
    </row>
    <row r="20" spans="1:20" x14ac:dyDescent="0.25">
      <c r="A20" s="1" t="s">
        <v>31</v>
      </c>
      <c r="B20" s="1">
        <v>128</v>
      </c>
      <c r="C20" s="1" t="s">
        <v>21</v>
      </c>
      <c r="D20" s="1">
        <v>53</v>
      </c>
      <c r="E20" s="1">
        <v>8</v>
      </c>
      <c r="F20" s="1">
        <v>11</v>
      </c>
      <c r="G20" s="1">
        <v>24</v>
      </c>
      <c r="H20" s="1">
        <v>10</v>
      </c>
      <c r="I20" s="1">
        <v>53</v>
      </c>
      <c r="J20" s="1">
        <v>15</v>
      </c>
      <c r="K20" s="1">
        <v>19</v>
      </c>
      <c r="L20" s="1" t="s">
        <v>22</v>
      </c>
      <c r="M20" s="1"/>
      <c r="N20" s="1"/>
      <c r="O20" s="1" t="s">
        <v>21</v>
      </c>
      <c r="P20" s="1">
        <v>2</v>
      </c>
      <c r="Q20" s="1">
        <v>10000</v>
      </c>
      <c r="R20" s="1" t="s">
        <v>32</v>
      </c>
      <c r="S20" s="1">
        <v>10000</v>
      </c>
      <c r="T20" s="1">
        <v>34</v>
      </c>
    </row>
    <row r="21" spans="1:20" x14ac:dyDescent="0.25">
      <c r="A21" s="1" t="s">
        <v>30</v>
      </c>
      <c r="B21" s="1">
        <v>288</v>
      </c>
      <c r="C21" s="1" t="s">
        <v>21</v>
      </c>
      <c r="D21" s="1">
        <v>288</v>
      </c>
      <c r="E21" s="1">
        <v>3</v>
      </c>
      <c r="F21" s="1">
        <v>0</v>
      </c>
      <c r="G21" s="1">
        <v>20</v>
      </c>
      <c r="H21" s="1">
        <v>265</v>
      </c>
      <c r="I21" s="1">
        <v>288</v>
      </c>
      <c r="J21" s="1">
        <v>31</v>
      </c>
      <c r="K21" s="1">
        <v>81</v>
      </c>
      <c r="L21" s="1" t="s">
        <v>21</v>
      </c>
      <c r="M21" s="1">
        <v>30</v>
      </c>
      <c r="N21" s="1">
        <v>750200</v>
      </c>
      <c r="O21" s="1" t="s">
        <v>22</v>
      </c>
      <c r="P21" s="1"/>
      <c r="Q21" s="1"/>
      <c r="R21" s="1"/>
      <c r="S21" s="1">
        <v>750200</v>
      </c>
      <c r="T21" s="1">
        <v>112</v>
      </c>
    </row>
    <row r="22" spans="1:20" ht="30" x14ac:dyDescent="0.25">
      <c r="A22" s="1" t="s">
        <v>51</v>
      </c>
      <c r="B22" s="1">
        <v>19</v>
      </c>
      <c r="C22" s="1" t="s">
        <v>21</v>
      </c>
      <c r="D22" s="1">
        <v>19</v>
      </c>
      <c r="E22" s="1">
        <v>2</v>
      </c>
      <c r="F22" s="1">
        <v>4</v>
      </c>
      <c r="G22" s="1">
        <v>5</v>
      </c>
      <c r="H22" s="1">
        <v>8</v>
      </c>
      <c r="I22" s="1">
        <v>19</v>
      </c>
      <c r="J22" s="1">
        <v>10</v>
      </c>
      <c r="K22" s="1">
        <v>5</v>
      </c>
      <c r="L22" s="1" t="s">
        <v>22</v>
      </c>
      <c r="M22" s="1"/>
      <c r="N22" s="1"/>
      <c r="O22" s="1" t="s">
        <v>22</v>
      </c>
      <c r="P22" s="1"/>
      <c r="Q22" s="1"/>
      <c r="R22" s="1" t="s">
        <v>52</v>
      </c>
      <c r="S22" s="1">
        <v>0</v>
      </c>
      <c r="T22" s="1">
        <v>15</v>
      </c>
    </row>
    <row r="23" spans="1:20" x14ac:dyDescent="0.25">
      <c r="A23" s="1" t="s">
        <v>53</v>
      </c>
      <c r="B23" s="1">
        <f>SUBTOTAL(109,Table1[How many distinct, unduplicated, entrepreneurs did you serve through your small business programs?])</f>
        <v>2202</v>
      </c>
      <c r="C23" s="1"/>
      <c r="D23" s="1">
        <f>SUBTOTAL(109,Table1[How many entrepreneurs did your organization provide TECHNICAL ASSISTANCE to?])</f>
        <v>1256</v>
      </c>
      <c r="E23" s="1">
        <f>SUBTOTAL(109,Table1[Started business])</f>
        <v>189</v>
      </c>
      <c r="F23" s="1">
        <f>SUBTOTAL(109,Table1[Stabilized business])</f>
        <v>336</v>
      </c>
      <c r="G23" s="1">
        <f>SUBTOTAL(109,Table1[Grew business])</f>
        <v>226</v>
      </c>
      <c r="H23" s="1">
        <f>SUBTOTAL(109,Table1[All Other])</f>
        <v>505</v>
      </c>
      <c r="I23" s="1">
        <f>SUBTOTAL(109,Table1[Computed TA])</f>
        <v>1256</v>
      </c>
      <c r="J23" s="1">
        <f>SUBTOTAL(109,Table1[How many jobs did your organization help create through your small business program?])</f>
        <v>494</v>
      </c>
      <c r="K23" s="1">
        <f>SUBTOTAL(109,Table1[How many jobs did your organization help preserve through your small business program?])</f>
        <v>584</v>
      </c>
      <c r="L23" s="1"/>
      <c r="M23" s="1">
        <f>SUBTOTAL(109,Table1[How many direct loans did your organization provide?])</f>
        <v>150</v>
      </c>
      <c r="N23" s="1">
        <f>SUBTOTAL(109,Table1[What was the total value of these direct loans?])</f>
        <v>4318531</v>
      </c>
      <c r="O23" s="1"/>
      <c r="P23" s="1">
        <f>SUBTOTAL(109,Table1[How many package loans did your organization provide?])</f>
        <v>43</v>
      </c>
      <c r="Q23" s="1">
        <f>SUBTOTAL(109,Table1[What was the total value of these package loans?])</f>
        <v>4444031</v>
      </c>
      <c r="R23" s="1"/>
      <c r="S23" s="1">
        <f>SUBTOTAL(109,Table1[$ Invested in Financing for Local Small Businesses])</f>
        <v>8762562</v>
      </c>
      <c r="T23" s="1">
        <f>SUBTOTAL(109,Table1[Number of Jobs through Small Business Assistance])</f>
        <v>1078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14" ma:contentTypeDescription="Create a new document." ma:contentTypeScope="" ma:versionID="6ebfff3fc1fdbb0217b665ccbb2922e2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940610059089ca15d306871273c5132a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9C579D-7C25-472C-BFAA-7ADCD6E5D3D7}">
  <ds:schemaRefs>
    <ds:schemaRef ds:uri="http://purl.org/dc/terms/"/>
    <ds:schemaRef ds:uri="5c3120aa-4362-40a7-b179-624d31c9584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ddc0a50-9fb7-477b-a615-6be3ff4e0548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F84A69-25BF-43C5-B45B-0905A4B782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CEDBA9-C52F-4DF2-BA05-050DE18AB9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small_business_t_a_lending_subm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 Fitterer</cp:lastModifiedBy>
  <dcterms:created xsi:type="dcterms:W3CDTF">2020-05-27T21:22:46Z</dcterms:created>
  <dcterms:modified xsi:type="dcterms:W3CDTF">2020-06-11T19:36:47Z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</Properties>
</file>